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75" yWindow="0" windowWidth="24240" windowHeight="13740" firstSheet="1" activeTab="1"/>
  </bookViews>
  <sheets>
    <sheet name="FÓRMULAS" sheetId="1" state="hidden" r:id="rId1"/>
    <sheet name="Análise de Currículo" sheetId="2" r:id="rId2"/>
    <sheet name="Análise de Currículo (2)" sheetId="3" r:id="rId3"/>
  </sheets>
  <definedNames/>
  <calcPr fullCalcOnLoad="1"/>
</workbook>
</file>

<file path=xl/sharedStrings.xml><?xml version="1.0" encoding="utf-8"?>
<sst xmlns="http://schemas.openxmlformats.org/spreadsheetml/2006/main" count="212" uniqueCount="162">
  <si>
    <t>Artigo aceito em revista indexada no ISI (índice de impacto&lt;0,5)*</t>
  </si>
  <si>
    <t>Artigo aceito em revista não indexada no ISI (internacional)</t>
  </si>
  <si>
    <t>Artigo aceito em revista de sociedade científica nacional (não indexada)</t>
  </si>
  <si>
    <t>Artigo aceito em revista não indexada nacional</t>
  </si>
  <si>
    <t>Resumo apresentado em congresso local</t>
  </si>
  <si>
    <t>Resumo apresentado em congresso internacional</t>
  </si>
  <si>
    <t>Resumo apresentado em congresso nacional</t>
  </si>
  <si>
    <t>SUBTOTAL</t>
  </si>
  <si>
    <t>Especialização em Bioq Tox, com recomendação da banca e/ou do orientador</t>
  </si>
  <si>
    <t>Especialização em Bioq Tox, sem recomendação da banca e/ou do orientador</t>
  </si>
  <si>
    <t>Atuação profissional</t>
  </si>
  <si>
    <t>Docência: (informe o tempo na atividade, em anos).</t>
  </si>
  <si>
    <t>Docência de segundo grau</t>
  </si>
  <si>
    <t>Inserir dados curriculares AQUI</t>
  </si>
  <si>
    <t>*Acompanhado de documento comprobatório expedido por Instituição de Ensino Superior</t>
  </si>
  <si>
    <t>Resumo apresentado</t>
  </si>
  <si>
    <t>Atuação profissional (meses)</t>
  </si>
  <si>
    <t>Subtotal</t>
  </si>
  <si>
    <t>Total</t>
  </si>
  <si>
    <t>Local e Data:</t>
  </si>
  <si>
    <t>Assinatura do Candidato:</t>
  </si>
  <si>
    <r>
      <t xml:space="preserve">Monitoria (semestre) </t>
    </r>
    <r>
      <rPr>
        <b/>
        <sz val="11"/>
        <rFont val="Arial"/>
        <family val="2"/>
      </rPr>
      <t>(0,5 pt)</t>
    </r>
    <r>
      <rPr>
        <sz val="11"/>
        <rFont val="Arial"/>
        <family val="2"/>
      </rPr>
      <t>*</t>
    </r>
  </si>
  <si>
    <r>
      <t xml:space="preserve">Participação em projeto de extensão (semestre) </t>
    </r>
    <r>
      <rPr>
        <b/>
        <sz val="11"/>
        <rFont val="Arial"/>
        <family val="2"/>
      </rPr>
      <t>(0,5 pt)</t>
    </r>
    <r>
      <rPr>
        <sz val="11"/>
        <rFont val="Arial"/>
        <family val="2"/>
      </rPr>
      <t>*</t>
    </r>
  </si>
  <si>
    <r>
      <t xml:space="preserve">Distinção acadêmica </t>
    </r>
    <r>
      <rPr>
        <b/>
        <sz val="11"/>
        <rFont val="Arial"/>
        <family val="2"/>
      </rPr>
      <t>(2,0 pts)</t>
    </r>
    <r>
      <rPr>
        <sz val="11"/>
        <rFont val="Arial"/>
        <family val="2"/>
      </rPr>
      <t>*</t>
    </r>
  </si>
  <si>
    <r>
      <t xml:space="preserve">Iniciação científica ou tecnológica (ano) </t>
    </r>
    <r>
      <rPr>
        <b/>
        <sz val="11"/>
        <rFont val="Arial"/>
        <family val="2"/>
      </rPr>
      <t>(2,5 pts)</t>
    </r>
    <r>
      <rPr>
        <sz val="11"/>
        <rFont val="Arial"/>
        <family val="2"/>
      </rPr>
      <t>*</t>
    </r>
  </si>
  <si>
    <r>
      <t xml:space="preserve">Organização de livro com ISBN (máx. 2) </t>
    </r>
    <r>
      <rPr>
        <b/>
        <sz val="11"/>
        <rFont val="Arial"/>
        <family val="2"/>
      </rPr>
      <t>(0,5 pt)</t>
    </r>
  </si>
  <si>
    <t xml:space="preserve">A1 = FI ≥ 4,3 </t>
  </si>
  <si>
    <t>A2 = FI ≥ 3,13 – 4,29</t>
  </si>
  <si>
    <t>B1 = FI ≥ 1,85 – 3,12</t>
  </si>
  <si>
    <t>B2 = FI ≥ 0,8 – 1,84</t>
  </si>
  <si>
    <t>PLANILHA DE AVALIAÇÃO DE CURRÍCULOS</t>
  </si>
  <si>
    <t>sim</t>
  </si>
  <si>
    <t>não</t>
  </si>
  <si>
    <t>Pontos</t>
  </si>
  <si>
    <t>Bolsista de iniciação do FIPE/UFSM</t>
  </si>
  <si>
    <t>Bolsista de iniciação da FAPERGS</t>
  </si>
  <si>
    <t>Bolsista de iniciação do CNPq/PIBIC</t>
  </si>
  <si>
    <t>Bolsista de iniciação do CNPq - balcão</t>
  </si>
  <si>
    <t xml:space="preserve">Bolsista de iniciação de Universidade de origem - não UFSM </t>
  </si>
  <si>
    <t>Graduação:</t>
  </si>
  <si>
    <t>Pós-Graduação</t>
  </si>
  <si>
    <t>anos</t>
  </si>
  <si>
    <t xml:space="preserve">Estágio em laboratório de orientador do  CPG Bioq Tox </t>
  </si>
  <si>
    <t>Estágio em laboratório de pesquisa não vinculado ao CPG Bioq Tox</t>
  </si>
  <si>
    <t>Mestrado em outra área</t>
  </si>
  <si>
    <t>Especialização em outra área</t>
  </si>
  <si>
    <t>TOTAL</t>
  </si>
  <si>
    <t>O dado é preliminar da tese?</t>
  </si>
  <si>
    <t>*ver lista de índice de impacto no site www.reference.barrysworld.net</t>
  </si>
  <si>
    <t>Formação científica: (informe o tempo em anos ou fração de ano).</t>
  </si>
  <si>
    <t>Artigo publicado em revista indexada no ISI (índice de impacto&gt;=1)*</t>
  </si>
  <si>
    <t>Artigo aceito em revista indexada no ISI (com índice de impacto&lt;1)*</t>
  </si>
  <si>
    <t>Artigo publicado em revista não indexada no ISI (internacional)</t>
  </si>
  <si>
    <t>Artigo publicado em revista de sociedade científica nacional (não indexada)</t>
  </si>
  <si>
    <t>Artigo publicado em revista não indexada nacional</t>
  </si>
  <si>
    <t>Artigo publicado em revista indexada no ISI (índice de impacto&lt;1 e &gt;0,5)*</t>
  </si>
  <si>
    <t>Artigo publicado em revista indexada no ISI (índice de impacto&lt;0,5)*</t>
  </si>
  <si>
    <t>Artigo aceito em revista indexada no ISI (índice de impacto&lt;1 e &gt;0,5)*</t>
  </si>
  <si>
    <r>
      <t xml:space="preserve">Modalidade pôster, em reunião científica internacional (máx. 5) </t>
    </r>
    <r>
      <rPr>
        <b/>
        <sz val="11"/>
        <rFont val="Arial"/>
        <family val="2"/>
      </rPr>
      <t>(0,2 pt)</t>
    </r>
  </si>
  <si>
    <r>
      <t xml:space="preserve">Modalidade oral, em reunião científica internacional (máx. 5) </t>
    </r>
    <r>
      <rPr>
        <b/>
        <sz val="11"/>
        <rFont val="Arial"/>
        <family val="2"/>
      </rPr>
      <t>(0,3 pt)</t>
    </r>
  </si>
  <si>
    <t>Formação acadêmica</t>
  </si>
  <si>
    <t>**Orientações para classificação Qualis</t>
  </si>
  <si>
    <t>1. Para informar a classifcação Qualis dos periódicos, acessar no portal da "Plataforma Sucupira" o caminho Consultas &gt; Periódicos Qualis.</t>
  </si>
  <si>
    <t>Docência de terceiro grau, como horista</t>
  </si>
  <si>
    <t>Docência de terceiro grau, como contratado efetivo</t>
  </si>
  <si>
    <t>Técnico em laboratório de análises clínicas</t>
  </si>
  <si>
    <t>Técnico em laboratório de análises químicas</t>
  </si>
  <si>
    <t>Experiência em laboratório: (informe o tempo na atividade, em anos).</t>
  </si>
  <si>
    <t>Produção científica</t>
  </si>
  <si>
    <t>Artigos publicados: (informe o número de trabalhos em cada item).</t>
  </si>
  <si>
    <t>Artigos aceitos: (informe o número de trabalhos em cada item).</t>
  </si>
  <si>
    <t>Resumos apresentados: (informe o número de trabalhos em cada item).</t>
  </si>
  <si>
    <t>SE(B17=0;0;1/B17*15)</t>
  </si>
  <si>
    <t>SE(B18=0;0;1/B18*15/30)</t>
  </si>
  <si>
    <t>SOMA(D15:D19)</t>
  </si>
  <si>
    <t>SE(B23&gt;2,9;3;B23)</t>
  </si>
  <si>
    <t>SE(B24&gt;2,9;6;B24*2)</t>
  </si>
  <si>
    <t>SE(B25&gt;2,9;9;B25*3)</t>
  </si>
  <si>
    <t>SOMA(D23:D25)</t>
  </si>
  <si>
    <t>SE(B28&gt;2,9;3;B28)</t>
  </si>
  <si>
    <t>SE(B29&gt;2,9;3;B29)</t>
  </si>
  <si>
    <t>SOMA(D28:D29)</t>
  </si>
  <si>
    <t>(B35+C35)*7,5</t>
  </si>
  <si>
    <t>(B34+C34)*15</t>
  </si>
  <si>
    <t>(B36+C36)*3,75</t>
  </si>
  <si>
    <t>(B37+C37)*1,5</t>
  </si>
  <si>
    <t>(B38+C38)*1,5</t>
  </si>
  <si>
    <t>(B39+C39)</t>
  </si>
  <si>
    <t>SOMA(D34:D39)</t>
  </si>
  <si>
    <t>(B42*4+C42)*15</t>
  </si>
  <si>
    <t>(B43*4+C43)*7,5</t>
  </si>
  <si>
    <t>(B44*4+C44)*3,75</t>
  </si>
  <si>
    <t>(B45*4+C45)*1,5</t>
  </si>
  <si>
    <t>(B46*4+C46)*1,25</t>
  </si>
  <si>
    <t>(B47*4+C47)</t>
  </si>
  <si>
    <t>SOMA(D42:D47)</t>
  </si>
  <si>
    <t>(B50*4+C50)*1,5</t>
  </si>
  <si>
    <t>(B51*4+C51)*0,75</t>
  </si>
  <si>
    <t>(B52*4+C52)*0,375</t>
  </si>
  <si>
    <t>SOMA(D50:D52)</t>
  </si>
  <si>
    <t>D12+D20+D26+D30+D40+D48+D53</t>
  </si>
  <si>
    <t>B5*0,5</t>
  </si>
  <si>
    <t>B6*1</t>
  </si>
  <si>
    <t>B7*2,5</t>
  </si>
  <si>
    <t>B8*3</t>
  </si>
  <si>
    <t>B9*3,5</t>
  </si>
  <si>
    <t>B10*1</t>
  </si>
  <si>
    <t>B11*0,5</t>
  </si>
  <si>
    <t>SOMA(D5:D11)</t>
  </si>
  <si>
    <t>B15*3</t>
  </si>
  <si>
    <t>B16*0,75</t>
  </si>
  <si>
    <t>B19*2,5</t>
  </si>
  <si>
    <t>FÓRMULAS</t>
  </si>
  <si>
    <t>Nome do Candidato:</t>
  </si>
  <si>
    <t>Inserir o número do comprovante AQUI</t>
  </si>
  <si>
    <t>3. O "Fator de Impacto" a ser considerado deve ser apenas aquele informado pelas bases indexadoras consideradas pelo Comitê da Medicina I, a saber: JCR, SJR, ISI ou SCIMAGO.</t>
  </si>
  <si>
    <t>Número(s) do(s) documento(s)</t>
  </si>
  <si>
    <t xml:space="preserve">4. No caso de inconsistência entre o Evento de Classificação "Qualis 2014" e classificação de acordo com o “FI em 2015”, utilizar a classificação que for mais favorável. </t>
  </si>
  <si>
    <t>Exemplo 1: Se o periódico estava classificado como A2 no “Qualis 2014”, mas seu “FI em 2015” caiu para um valor inferior a 3,13, mantenha-o classificado como A2;</t>
  </si>
  <si>
    <t>Exemplo 2: Se o periódico estava classificado como B2 no “Qualis 2014”, mas seu “FI em 2015” subiu para um valor igual ou superior a 1,85, classifique-o como B1.</t>
  </si>
  <si>
    <t>B3 = FI ≥ 0,2 – 0,79</t>
  </si>
  <si>
    <t>B4 = FI &lt; 0,2 + periódicos com indexação nas base de dados MedLine, ISI, Scopus ou Scielo</t>
  </si>
  <si>
    <r>
      <t xml:space="preserve">Artigo publicado em periódico não listado no Qualis </t>
    </r>
    <r>
      <rPr>
        <b/>
        <sz val="11"/>
        <rFont val="Arial"/>
        <family val="2"/>
      </rPr>
      <t>(1,0 pt)**</t>
    </r>
  </si>
  <si>
    <r>
      <t xml:space="preserve">Docência no ensino fundamental e médio (máx. 24 meses) </t>
    </r>
    <r>
      <rPr>
        <b/>
        <sz val="11"/>
        <rFont val="Arial"/>
        <family val="2"/>
      </rPr>
      <t>(0,1 pt)</t>
    </r>
  </si>
  <si>
    <r>
      <t xml:space="preserve">Docência no ensino superior (máx. 24 meses) </t>
    </r>
    <r>
      <rPr>
        <b/>
        <sz val="11"/>
        <rFont val="Arial"/>
        <family val="2"/>
      </rPr>
      <t>(0,2 pt)</t>
    </r>
    <r>
      <rPr>
        <sz val="11"/>
        <rFont val="Arial"/>
        <family val="2"/>
      </rPr>
      <t>*</t>
    </r>
  </si>
  <si>
    <t>Quantidade</t>
  </si>
  <si>
    <t>Artigos publicados ou comprovadamente aceitos na área de "Medicina I" da CAPES</t>
  </si>
  <si>
    <t>Livro/capítulo de livro publicados ou comprovadamente aceitos</t>
  </si>
  <si>
    <r>
      <t xml:space="preserve">Capítulo de livro com ISBN (máx. 2) </t>
    </r>
    <r>
      <rPr>
        <b/>
        <sz val="11"/>
        <rFont val="Arial"/>
        <family val="2"/>
      </rPr>
      <t>(0,2 pt)</t>
    </r>
  </si>
  <si>
    <r>
      <t xml:space="preserve">Especialização (carga horária mínima 360h), nas áreas do Programa (máx. 3) </t>
    </r>
    <r>
      <rPr>
        <b/>
        <sz val="11"/>
        <rFont val="Arial"/>
        <family val="2"/>
      </rPr>
      <t>(5,0 pts)</t>
    </r>
    <r>
      <rPr>
        <sz val="11"/>
        <rFont val="Arial"/>
        <family val="2"/>
      </rPr>
      <t>*</t>
    </r>
  </si>
  <si>
    <r>
      <t xml:space="preserve">Curso de curta duração (20h ou mais, por curso), nas áreas do Programa (máx. 5) </t>
    </r>
    <r>
      <rPr>
        <b/>
        <sz val="11"/>
        <rFont val="Arial"/>
        <family val="2"/>
      </rPr>
      <t>(0,2 pt)</t>
    </r>
  </si>
  <si>
    <r>
      <t xml:space="preserve">Prêmio em evento nas áreas do Programa (máx. 5) </t>
    </r>
    <r>
      <rPr>
        <b/>
        <sz val="11"/>
        <rFont val="Arial"/>
        <family val="2"/>
      </rPr>
      <t>(0,1 pt)</t>
    </r>
  </si>
  <si>
    <r>
      <t xml:space="preserve">Experiência profissional comprovada (exceto docência), nas áreas do Programa (máx. 24 meses) </t>
    </r>
    <r>
      <rPr>
        <b/>
        <sz val="11"/>
        <rFont val="Arial"/>
        <family val="2"/>
      </rPr>
      <t>(0,1 pt)</t>
    </r>
  </si>
  <si>
    <r>
      <t xml:space="preserve">Artigo publicado em periódico Qualis A1/A2 </t>
    </r>
    <r>
      <rPr>
        <b/>
        <sz val="11"/>
        <rFont val="Arial"/>
        <family val="2"/>
      </rPr>
      <t>(5 pts)**</t>
    </r>
  </si>
  <si>
    <r>
      <t xml:space="preserve">Artigo publicado em periódico Qualis B1/B2 </t>
    </r>
    <r>
      <rPr>
        <b/>
        <sz val="11"/>
        <rFont val="Arial"/>
        <family val="2"/>
      </rPr>
      <t>(4 pts)**</t>
    </r>
  </si>
  <si>
    <r>
      <t xml:space="preserve">Artigo publicado em periódico Qualis B3/B4 </t>
    </r>
    <r>
      <rPr>
        <b/>
        <sz val="11"/>
        <rFont val="Arial"/>
        <family val="2"/>
      </rPr>
      <t>(3 pts)**</t>
    </r>
  </si>
  <si>
    <r>
      <t xml:space="preserve">Modalidade pôster, em reunião científica nacional (máx. 5) </t>
    </r>
    <r>
      <rPr>
        <b/>
        <sz val="11"/>
        <rFont val="Arial"/>
        <family val="2"/>
      </rPr>
      <t>(0,1 pt)</t>
    </r>
  </si>
  <si>
    <r>
      <t xml:space="preserve">Modalidade oral, em reunião científica nacional (máx. 5) </t>
    </r>
    <r>
      <rPr>
        <b/>
        <sz val="11"/>
        <rFont val="Arial"/>
        <family val="2"/>
      </rPr>
      <t>(0,2 pt)</t>
    </r>
  </si>
  <si>
    <t>2. Para periódicos não constantes no Evento "CLASSIFICAÇÃO DE PERIÓDICOS 2015" na Área de Avaliação "MEDICINA I" seguir a classificação abaixo, de acordo com o fator de impacto (FI) ou com a indexação nas bases de dados MedLine, ISI, Scopus ou Scielo.</t>
  </si>
  <si>
    <t xml:space="preserve">No caso de inconsistência entre o Evento "CLASSIFICAÇÃO DE PERIÓDICOS 2015" e classificação de acordo com o “FI em 2015”, utilizar a classificação que for mais favorável. </t>
  </si>
  <si>
    <t>Exemplo 1: Se o periódico estava classificado como A2 na "CLASSIFICAÇÃO DE PERIÓDICOS 2015", mas seu “FI em 2015” caiu para um valor inferior a 3,13, mantenha-o classificado como A2;</t>
  </si>
  <si>
    <t>Exemplo 2: Se o periódico estava classificado como B2 na "CLASSIFICAÇÃO DE PERIÓDICOS 2015", mas seu “FI em 2015” subiu para um valor igual ou superior a 1,85, classifique-o como B1.</t>
  </si>
  <si>
    <r>
      <t xml:space="preserve">Monitoria (semestre) </t>
    </r>
    <r>
      <rPr>
        <b/>
        <sz val="12"/>
        <rFont val="Arial"/>
        <family val="2"/>
      </rPr>
      <t>(0,5 pt)</t>
    </r>
    <r>
      <rPr>
        <sz val="12"/>
        <rFont val="Arial"/>
        <family val="2"/>
      </rPr>
      <t>*</t>
    </r>
  </si>
  <si>
    <r>
      <t xml:space="preserve">Iniciação científica ou tecnológica (ano) </t>
    </r>
    <r>
      <rPr>
        <b/>
        <sz val="12"/>
        <rFont val="Arial"/>
        <family val="2"/>
      </rPr>
      <t>(2,5 pts)</t>
    </r>
    <r>
      <rPr>
        <sz val="12"/>
        <rFont val="Arial"/>
        <family val="2"/>
      </rPr>
      <t>*</t>
    </r>
  </si>
  <si>
    <r>
      <t xml:space="preserve">Participação em projeto de extensão (semestre) </t>
    </r>
    <r>
      <rPr>
        <b/>
        <sz val="12"/>
        <rFont val="Arial"/>
        <family val="2"/>
      </rPr>
      <t>(0,5 pt)</t>
    </r>
    <r>
      <rPr>
        <sz val="12"/>
        <rFont val="Arial"/>
        <family val="2"/>
      </rPr>
      <t>*</t>
    </r>
  </si>
  <si>
    <r>
      <t xml:space="preserve">Curso de curta duração (20h ou mais, por curso), nas áreas do Programa (máx. 5) </t>
    </r>
    <r>
      <rPr>
        <b/>
        <sz val="12"/>
        <rFont val="Arial"/>
        <family val="2"/>
      </rPr>
      <t>(0,2 pt)</t>
    </r>
  </si>
  <si>
    <r>
      <t xml:space="preserve">Prêmio em evento nas áreas do Programa (máx. 5) </t>
    </r>
    <r>
      <rPr>
        <b/>
        <sz val="12"/>
        <rFont val="Arial"/>
        <family val="2"/>
      </rPr>
      <t>(0,1 pt)</t>
    </r>
  </si>
  <si>
    <r>
      <t xml:space="preserve">Distinção acadêmica </t>
    </r>
    <r>
      <rPr>
        <b/>
        <sz val="12"/>
        <rFont val="Arial"/>
        <family val="2"/>
      </rPr>
      <t>(2,0 pts)</t>
    </r>
    <r>
      <rPr>
        <sz val="12"/>
        <rFont val="Arial"/>
        <family val="2"/>
      </rPr>
      <t>*</t>
    </r>
  </si>
  <si>
    <r>
      <t xml:space="preserve">Especialização (carga horária mínima 360h), nas áreas do Programa (máx. 3) </t>
    </r>
    <r>
      <rPr>
        <b/>
        <sz val="12"/>
        <rFont val="Arial"/>
        <family val="2"/>
      </rPr>
      <t>(5,0 pts)</t>
    </r>
    <r>
      <rPr>
        <sz val="12"/>
        <rFont val="Arial"/>
        <family val="2"/>
      </rPr>
      <t>*</t>
    </r>
  </si>
  <si>
    <r>
      <t xml:space="preserve">Experiência profissional comprovada (exceto docência), nas áreas do Programa (máx. 24 meses) </t>
    </r>
    <r>
      <rPr>
        <b/>
        <sz val="12"/>
        <rFont val="Arial"/>
        <family val="2"/>
      </rPr>
      <t>(0,1 pt)</t>
    </r>
  </si>
  <si>
    <r>
      <t xml:space="preserve">Docência no ensino fundamental e médio (máx. 24 meses) </t>
    </r>
    <r>
      <rPr>
        <b/>
        <sz val="12"/>
        <rFont val="Arial"/>
        <family val="2"/>
      </rPr>
      <t>(0,1 pt)</t>
    </r>
  </si>
  <si>
    <r>
      <t xml:space="preserve">Docência no ensino superior (máx. 24 meses) </t>
    </r>
    <r>
      <rPr>
        <b/>
        <sz val="12"/>
        <rFont val="Arial"/>
        <family val="2"/>
      </rPr>
      <t>(0,2 pt)</t>
    </r>
    <r>
      <rPr>
        <sz val="12"/>
        <rFont val="Arial"/>
        <family val="2"/>
      </rPr>
      <t>*</t>
    </r>
  </si>
  <si>
    <r>
      <t xml:space="preserve">Artigo publicado em periódico Qualis A1/A2 </t>
    </r>
    <r>
      <rPr>
        <b/>
        <sz val="12"/>
        <rFont val="Arial"/>
        <family val="2"/>
      </rPr>
      <t>(5 pts)**</t>
    </r>
  </si>
  <si>
    <r>
      <t xml:space="preserve">Artigo publicado em periódico Qualis B1/B2 </t>
    </r>
    <r>
      <rPr>
        <b/>
        <sz val="12"/>
        <rFont val="Arial"/>
        <family val="2"/>
      </rPr>
      <t>(4 pts)**</t>
    </r>
  </si>
  <si>
    <r>
      <t xml:space="preserve">Artigo publicado em periódico Qualis B3/B4 </t>
    </r>
    <r>
      <rPr>
        <b/>
        <sz val="12"/>
        <rFont val="Arial"/>
        <family val="2"/>
      </rPr>
      <t>(3 pts)**</t>
    </r>
  </si>
  <si>
    <r>
      <t xml:space="preserve">Artigo publicado em periódico não listado no Qualis </t>
    </r>
    <r>
      <rPr>
        <b/>
        <sz val="12"/>
        <rFont val="Arial"/>
        <family val="2"/>
      </rPr>
      <t>(1,0 pt)**</t>
    </r>
  </si>
  <si>
    <r>
      <t xml:space="preserve">Capítulo de livro com ISBN (máx. 2) </t>
    </r>
    <r>
      <rPr>
        <b/>
        <sz val="12"/>
        <rFont val="Arial"/>
        <family val="2"/>
      </rPr>
      <t>(0,2 pt)</t>
    </r>
  </si>
  <si>
    <r>
      <t xml:space="preserve">Organização de livro com ISBN (máx. 2) </t>
    </r>
    <r>
      <rPr>
        <b/>
        <sz val="12"/>
        <rFont val="Arial"/>
        <family val="2"/>
      </rPr>
      <t>(0,5 pt)</t>
    </r>
  </si>
  <si>
    <r>
      <t xml:space="preserve">Modalidade pôster, em reunião científica nacional (máx. 5) </t>
    </r>
    <r>
      <rPr>
        <b/>
        <sz val="12"/>
        <rFont val="Arial"/>
        <family val="2"/>
      </rPr>
      <t>(0,1 pt)</t>
    </r>
  </si>
  <si>
    <r>
      <t xml:space="preserve">Modalidade oral, em reunião científica nacional (máx. 5) </t>
    </r>
    <r>
      <rPr>
        <b/>
        <sz val="12"/>
        <rFont val="Arial"/>
        <family val="2"/>
      </rPr>
      <t>(0,2 pt)</t>
    </r>
  </si>
  <si>
    <r>
      <t xml:space="preserve">Modalidade pôster, em reunião científica internacional (máx. 5) </t>
    </r>
    <r>
      <rPr>
        <b/>
        <sz val="12"/>
        <rFont val="Arial"/>
        <family val="2"/>
      </rPr>
      <t>(0,2 pt)</t>
    </r>
  </si>
  <si>
    <r>
      <t xml:space="preserve">Modalidade oral, em reunião científica internacional (máx. 5) </t>
    </r>
    <r>
      <rPr>
        <b/>
        <sz val="12"/>
        <rFont val="Arial"/>
        <family val="2"/>
      </rPr>
      <t>(0,3 pt)</t>
    </r>
  </si>
</sst>
</file>

<file path=xl/styles.xml><?xml version="1.0" encoding="utf-8"?>
<styleSheet xmlns="http://schemas.openxmlformats.org/spreadsheetml/2006/main">
  <numFmts count="5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#,##0\ &quot;zł&quot;;\-#,##0\ &quot;zł&quot;"/>
    <numFmt numFmtId="179" formatCode="#,##0\ &quot;zł&quot;;[Red]\-#,##0\ &quot;zł&quot;"/>
    <numFmt numFmtId="180" formatCode="#,##0.00\ &quot;zł&quot;;\-#,##0.00\ &quot;zł&quot;"/>
    <numFmt numFmtId="181" formatCode="#,##0.00\ &quot;zł&quot;;[Red]\-#,##0.00\ &quot;zł&quot;"/>
    <numFmt numFmtId="182" formatCode="_-* #,##0\ &quot;zł&quot;_-;\-* #,##0\ &quot;zł&quot;_-;_-* &quot;-&quot;\ &quot;zł&quot;_-;_-@_-"/>
    <numFmt numFmtId="183" formatCode="_-* #,##0\ _z_ł_-;\-* #,##0\ _z_ł_-;_-* &quot;-&quot;\ _z_ł_-;_-@_-"/>
    <numFmt numFmtId="184" formatCode="_-* #,##0.00\ &quot;zł&quot;_-;\-* #,##0.00\ &quot;zł&quot;_-;_-* &quot;-&quot;??\ &quot;zł&quot;_-;_-@_-"/>
    <numFmt numFmtId="185" formatCode="_-* #,##0.00\ _z_ł_-;\-* #,##0.00\ _z_ł_-;_-* &quot;-&quot;??\ _z_ł_-;_-@_-"/>
    <numFmt numFmtId="186" formatCode="&quot;R$&quot;#,##0_);\(&quot;R$&quot;#,##0\)"/>
    <numFmt numFmtId="187" formatCode="&quot;R$&quot;#,##0_);[Red]\(&quot;R$&quot;#,##0\)"/>
    <numFmt numFmtId="188" formatCode="&quot;R$&quot;#,##0.00_);\(&quot;R$&quot;#,##0.00\)"/>
    <numFmt numFmtId="189" formatCode="&quot;R$&quot;#,##0.00_);[Red]\(&quot;R$&quot;#,##0.00\)"/>
    <numFmt numFmtId="190" formatCode="_(&quot;R$&quot;* #,##0_);_(&quot;R$&quot;* \(#,##0\);_(&quot;R$&quot;* &quot;-&quot;_);_(@_)"/>
    <numFmt numFmtId="191" formatCode="_(&quot;R$&quot;* #,##0.00_);_(&quot;R$&quot;* \(#,##0.00\);_(&quot;R$&quot;* &quot;-&quot;??_);_(@_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&quot;$&quot;* #,##0.00_);_(&quot;$&quot;* \(#,##0.00\);_(&quot;$&quot;* &quot;-&quot;??_);_(@_)"/>
    <numFmt numFmtId="198" formatCode="00000"/>
    <numFmt numFmtId="199" formatCode="0.000000"/>
    <numFmt numFmtId="200" formatCode="0.00000"/>
    <numFmt numFmtId="201" formatCode="0.0000"/>
    <numFmt numFmtId="202" formatCode="0.000"/>
    <numFmt numFmtId="203" formatCode="0.0000000"/>
    <numFmt numFmtId="204" formatCode="0.0"/>
    <numFmt numFmtId="205" formatCode="&quot;Sim&quot;;&quot;Sim&quot;;&quot;Não&quot;"/>
    <numFmt numFmtId="206" formatCode="&quot;Verdadeiro&quot;;&quot;Verdadeiro&quot;;&quot;Falso&quot;"/>
    <numFmt numFmtId="207" formatCode="&quot;Ativar&quot;;&quot;Ativar&quot;;&quot;Desativar&quot;"/>
    <numFmt numFmtId="208" formatCode="[$€-2]\ #,##0.00_);[Red]\([$€-2]\ #,##0.00\)"/>
    <numFmt numFmtId="209" formatCode="&quot;Ativado&quot;;&quot;Ativado&quot;;&quot;Desativado&quot;"/>
  </numFmts>
  <fonts count="4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1"/>
      <color indexed="9"/>
      <name val="Arial"/>
      <family val="2"/>
    </font>
    <font>
      <b/>
      <sz val="13"/>
      <color indexed="9"/>
      <name val="Arial"/>
      <family val="2"/>
    </font>
    <font>
      <sz val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1" applyNumberFormat="0" applyAlignment="0" applyProtection="0"/>
    <xf numFmtId="0" fontId="37" fillId="20" borderId="2" applyNumberFormat="0" applyAlignment="0" applyProtection="0"/>
    <xf numFmtId="0" fontId="38" fillId="0" borderId="3" applyNumberFormat="0" applyFill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15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9" fillId="2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27" borderId="0" applyNumberFormat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0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1" fillId="19" borderId="5" applyNumberFormat="0" applyAlignment="0" applyProtection="0"/>
    <xf numFmtId="175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44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30" borderId="14" xfId="0" applyFill="1" applyBorder="1" applyAlignment="1" applyProtection="1">
      <alignment/>
      <protection locked="0"/>
    </xf>
    <xf numFmtId="0" fontId="0" fillId="30" borderId="15" xfId="0" applyFill="1" applyBorder="1" applyAlignment="1" applyProtection="1">
      <alignment/>
      <protection locked="0"/>
    </xf>
    <xf numFmtId="0" fontId="0" fillId="4" borderId="14" xfId="0" applyFill="1" applyBorder="1" applyAlignment="1" applyProtection="1">
      <alignment/>
      <protection locked="0"/>
    </xf>
    <xf numFmtId="0" fontId="0" fillId="4" borderId="15" xfId="0" applyFill="1" applyBorder="1" applyAlignment="1" applyProtection="1">
      <alignment/>
      <protection locked="0"/>
    </xf>
    <xf numFmtId="0" fontId="1" fillId="30" borderId="13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31" borderId="14" xfId="0" applyFill="1" applyBorder="1" applyAlignment="1" applyProtection="1">
      <alignment/>
      <protection locked="0"/>
    </xf>
    <xf numFmtId="0" fontId="0" fillId="31" borderId="15" xfId="0" applyFill="1" applyBorder="1" applyAlignment="1" applyProtection="1">
      <alignment/>
      <protection locked="0"/>
    </xf>
    <xf numFmtId="0" fontId="0" fillId="31" borderId="16" xfId="0" applyFill="1" applyBorder="1" applyAlignment="1" applyProtection="1">
      <alignment/>
      <protection locked="0"/>
    </xf>
    <xf numFmtId="0" fontId="1" fillId="4" borderId="17" xfId="0" applyFont="1" applyFill="1" applyBorder="1" applyAlignment="1" applyProtection="1">
      <alignment/>
      <protection/>
    </xf>
    <xf numFmtId="0" fontId="1" fillId="31" borderId="18" xfId="0" applyFont="1" applyFill="1" applyBorder="1" applyAlignment="1" applyProtection="1">
      <alignment/>
      <protection/>
    </xf>
    <xf numFmtId="0" fontId="1" fillId="0" borderId="12" xfId="0" applyFont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1" fillId="0" borderId="12" xfId="0" applyFont="1" applyBorder="1" applyAlignment="1">
      <alignment/>
    </xf>
    <xf numFmtId="0" fontId="0" fillId="0" borderId="19" xfId="0" applyBorder="1" applyAlignment="1">
      <alignment/>
    </xf>
    <xf numFmtId="0" fontId="2" fillId="0" borderId="2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/>
      <protection/>
    </xf>
    <xf numFmtId="0" fontId="6" fillId="31" borderId="15" xfId="0" applyFont="1" applyFill="1" applyBorder="1" applyAlignment="1">
      <alignment horizontal="center" vertical="center"/>
    </xf>
    <xf numFmtId="0" fontId="8" fillId="32" borderId="15" xfId="0" applyFont="1" applyFill="1" applyBorder="1" applyAlignment="1" applyProtection="1">
      <alignment/>
      <protection/>
    </xf>
    <xf numFmtId="0" fontId="8" fillId="32" borderId="15" xfId="0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5" fillId="0" borderId="0" xfId="0" applyFont="1" applyBorder="1" applyAlignment="1">
      <alignment horizontal="center"/>
    </xf>
    <xf numFmtId="2" fontId="6" fillId="0" borderId="15" xfId="0" applyNumberFormat="1" applyFont="1" applyFill="1" applyBorder="1" applyAlignment="1">
      <alignment horizontal="center"/>
    </xf>
    <xf numFmtId="0" fontId="8" fillId="32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 wrapText="1"/>
      <protection/>
    </xf>
    <xf numFmtId="0" fontId="6" fillId="0" borderId="15" xfId="0" applyFont="1" applyFill="1" applyBorder="1" applyAlignment="1">
      <alignment vertical="top" wrapText="1"/>
    </xf>
    <xf numFmtId="0" fontId="8" fillId="22" borderId="15" xfId="0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2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2" fontId="5" fillId="33" borderId="15" xfId="0" applyNumberFormat="1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6" fillId="4" borderId="15" xfId="0" applyFont="1" applyFill="1" applyBorder="1" applyAlignment="1" applyProtection="1">
      <alignment horizontal="center" vertical="center"/>
      <protection/>
    </xf>
    <xf numFmtId="0" fontId="6" fillId="4" borderId="15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/>
      <protection/>
    </xf>
    <xf numFmtId="0" fontId="8" fillId="32" borderId="15" xfId="0" applyFont="1" applyFill="1" applyBorder="1" applyAlignment="1">
      <alignment horizontal="left" vertical="center"/>
    </xf>
    <xf numFmtId="0" fontId="8" fillId="32" borderId="15" xfId="0" applyFont="1" applyFill="1" applyBorder="1" applyAlignment="1">
      <alignment horizontal="center"/>
    </xf>
    <xf numFmtId="0" fontId="9" fillId="22" borderId="15" xfId="0" applyFont="1" applyFill="1" applyBorder="1" applyAlignment="1">
      <alignment horizontal="center" vertical="center"/>
    </xf>
    <xf numFmtId="2" fontId="9" fillId="22" borderId="15" xfId="0" applyNumberFormat="1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8" fillId="34" borderId="15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5" fillId="4" borderId="11" xfId="0" applyFont="1" applyFill="1" applyBorder="1" applyAlignment="1" applyProtection="1">
      <alignment horizontal="left" vertical="center"/>
      <protection locked="0"/>
    </xf>
    <xf numFmtId="0" fontId="0" fillId="4" borderId="22" xfId="0" applyFill="1" applyBorder="1" applyAlignment="1">
      <alignment vertical="center"/>
    </xf>
    <xf numFmtId="0" fontId="0" fillId="4" borderId="23" xfId="0" applyFill="1" applyBorder="1" applyAlignment="1">
      <alignment vertical="center"/>
    </xf>
    <xf numFmtId="0" fontId="6" fillId="0" borderId="0" xfId="0" applyFont="1" applyBorder="1" applyAlignment="1" applyProtection="1">
      <alignment wrapText="1"/>
      <protection/>
    </xf>
    <xf numFmtId="0" fontId="0" fillId="0" borderId="0" xfId="0" applyAlignment="1">
      <alignment wrapText="1"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Alignment="1">
      <alignment/>
    </xf>
    <xf numFmtId="0" fontId="2" fillId="4" borderId="11" xfId="0" applyFont="1" applyFill="1" applyBorder="1" applyAlignment="1" applyProtection="1">
      <alignment horizontal="left" vertical="center"/>
      <protection locked="0"/>
    </xf>
    <xf numFmtId="0" fontId="30" fillId="4" borderId="22" xfId="0" applyFont="1" applyFill="1" applyBorder="1" applyAlignment="1">
      <alignment vertical="center"/>
    </xf>
    <xf numFmtId="0" fontId="30" fillId="4" borderId="23" xfId="0" applyFont="1" applyFill="1" applyBorder="1" applyAlignment="1">
      <alignment vertical="center"/>
    </xf>
    <xf numFmtId="0" fontId="2" fillId="0" borderId="0" xfId="0" applyFont="1" applyBorder="1" applyAlignment="1" applyProtection="1">
      <alignment/>
      <protection/>
    </xf>
    <xf numFmtId="0" fontId="31" fillId="34" borderId="15" xfId="0" applyFont="1" applyFill="1" applyBorder="1" applyAlignment="1" applyProtection="1">
      <alignment horizontal="center" vertical="center" wrapText="1"/>
      <protection/>
    </xf>
    <xf numFmtId="0" fontId="31" fillId="22" borderId="15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Border="1" applyAlignment="1">
      <alignment horizontal="center"/>
    </xf>
    <xf numFmtId="0" fontId="31" fillId="32" borderId="15" xfId="0" applyFont="1" applyFill="1" applyBorder="1" applyAlignment="1" applyProtection="1">
      <alignment/>
      <protection/>
    </xf>
    <xf numFmtId="0" fontId="31" fillId="32" borderId="15" xfId="0" applyFont="1" applyFill="1" applyBorder="1" applyAlignment="1" applyProtection="1">
      <alignment horizontal="center"/>
      <protection/>
    </xf>
    <xf numFmtId="0" fontId="31" fillId="32" borderId="15" xfId="0" applyFont="1" applyFill="1" applyBorder="1" applyAlignment="1">
      <alignment horizontal="center" vertical="center"/>
    </xf>
    <xf numFmtId="0" fontId="31" fillId="32" borderId="15" xfId="0" applyFont="1" applyFill="1" applyBorder="1" applyAlignment="1">
      <alignment horizontal="center"/>
    </xf>
    <xf numFmtId="0" fontId="30" fillId="0" borderId="15" xfId="0" applyFont="1" applyFill="1" applyBorder="1" applyAlignment="1" applyProtection="1">
      <alignment/>
      <protection/>
    </xf>
    <xf numFmtId="0" fontId="30" fillId="4" borderId="15" xfId="0" applyFont="1" applyFill="1" applyBorder="1" applyAlignment="1" applyProtection="1">
      <alignment horizontal="center" vertical="center"/>
      <protection/>
    </xf>
    <xf numFmtId="0" fontId="30" fillId="31" borderId="15" xfId="0" applyFont="1" applyFill="1" applyBorder="1" applyAlignment="1">
      <alignment horizontal="center" vertical="center"/>
    </xf>
    <xf numFmtId="2" fontId="30" fillId="0" borderId="15" xfId="0" applyNumberFormat="1" applyFont="1" applyFill="1" applyBorder="1" applyAlignment="1">
      <alignment horizontal="center"/>
    </xf>
    <xf numFmtId="0" fontId="30" fillId="0" borderId="15" xfId="0" applyFont="1" applyFill="1" applyBorder="1" applyAlignment="1" applyProtection="1">
      <alignment wrapText="1"/>
      <protection/>
    </xf>
    <xf numFmtId="0" fontId="30" fillId="0" borderId="15" xfId="0" applyFont="1" applyFill="1" applyBorder="1" applyAlignment="1">
      <alignment vertical="top" wrapText="1"/>
    </xf>
    <xf numFmtId="0" fontId="30" fillId="0" borderId="15" xfId="0" applyFont="1" applyBorder="1" applyAlignment="1" applyProtection="1">
      <alignment/>
      <protection/>
    </xf>
    <xf numFmtId="0" fontId="30" fillId="4" borderId="15" xfId="0" applyFont="1" applyFill="1" applyBorder="1" applyAlignment="1" applyProtection="1">
      <alignment horizontal="center" vertical="center"/>
      <protection locked="0"/>
    </xf>
    <xf numFmtId="0" fontId="32" fillId="0" borderId="0" xfId="0" applyFont="1" applyBorder="1" applyAlignment="1" applyProtection="1">
      <alignment/>
      <protection/>
    </xf>
    <xf numFmtId="0" fontId="30" fillId="0" borderId="0" xfId="0" applyFont="1" applyBorder="1" applyAlignment="1" applyProtection="1">
      <alignment horizontal="center"/>
      <protection/>
    </xf>
    <xf numFmtId="0" fontId="2" fillId="33" borderId="15" xfId="0" applyFont="1" applyFill="1" applyBorder="1" applyAlignment="1">
      <alignment horizontal="center"/>
    </xf>
    <xf numFmtId="2" fontId="2" fillId="33" borderId="15" xfId="0" applyNumberFormat="1" applyFont="1" applyFill="1" applyBorder="1" applyAlignment="1">
      <alignment horizontal="center"/>
    </xf>
    <xf numFmtId="0" fontId="30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/>
    </xf>
    <xf numFmtId="0" fontId="30" fillId="0" borderId="0" xfId="0" applyFont="1" applyBorder="1" applyAlignment="1" applyProtection="1">
      <alignment/>
      <protection/>
    </xf>
    <xf numFmtId="0" fontId="30" fillId="0" borderId="0" xfId="0" applyFont="1" applyFill="1" applyBorder="1" applyAlignment="1" applyProtection="1">
      <alignment horizontal="center"/>
      <protection/>
    </xf>
    <xf numFmtId="0" fontId="31" fillId="32" borderId="15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center"/>
    </xf>
    <xf numFmtId="0" fontId="31" fillId="22" borderId="15" xfId="0" applyFont="1" applyFill="1" applyBorder="1" applyAlignment="1">
      <alignment horizontal="center" vertical="center"/>
    </xf>
    <xf numFmtId="2" fontId="31" fillId="22" borderId="15" xfId="0" applyNumberFormat="1" applyFont="1" applyFill="1" applyBorder="1" applyAlignment="1">
      <alignment horizontal="center"/>
    </xf>
    <xf numFmtId="0" fontId="3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0" fillId="0" borderId="0" xfId="0" applyFont="1" applyAlignment="1" applyProtection="1">
      <alignment horizontal="center"/>
      <protection/>
    </xf>
    <xf numFmtId="0" fontId="30" fillId="0" borderId="0" xfId="0" applyFont="1" applyAlignment="1">
      <alignment horizontal="center"/>
    </xf>
    <xf numFmtId="0" fontId="30" fillId="0" borderId="0" xfId="0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1162050</xdr:colOff>
      <xdr:row>43</xdr:row>
      <xdr:rowOff>19050</xdr:rowOff>
    </xdr:from>
    <xdr:to>
      <xdr:col>2</xdr:col>
      <xdr:colOff>942975</xdr:colOff>
      <xdr:row>61</xdr:row>
      <xdr:rowOff>161925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8829675"/>
          <a:ext cx="8296275" cy="3581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zoomScale="60" zoomScaleNormal="60" zoomScalePageLayoutView="0" workbookViewId="0" topLeftCell="A1">
      <selection activeCell="L52" sqref="L52"/>
    </sheetView>
  </sheetViews>
  <sheetFormatPr defaultColWidth="8.8515625" defaultRowHeight="12.75"/>
  <cols>
    <col min="1" max="1" width="66.00390625" style="0" customWidth="1"/>
    <col min="2" max="2" width="7.00390625" style="0" customWidth="1"/>
    <col min="3" max="3" width="7.140625" style="0" customWidth="1"/>
    <col min="4" max="4" width="7.00390625" style="0" customWidth="1"/>
    <col min="5" max="5" width="19.7109375" style="0" customWidth="1"/>
  </cols>
  <sheetData>
    <row r="1" spans="1:2" ht="15.75">
      <c r="A1" s="9" t="s">
        <v>30</v>
      </c>
      <c r="B1" s="11"/>
    </row>
    <row r="2" spans="1:2" ht="12.75">
      <c r="A2" s="11"/>
      <c r="B2" s="11"/>
    </row>
    <row r="3" spans="1:2" ht="16.5" thickBot="1">
      <c r="A3" s="9" t="s">
        <v>39</v>
      </c>
      <c r="B3" s="11"/>
    </row>
    <row r="4" spans="1:5" ht="13.5" thickBot="1">
      <c r="A4" s="10" t="s">
        <v>49</v>
      </c>
      <c r="B4" s="18" t="s">
        <v>41</v>
      </c>
      <c r="D4" s="27" t="s">
        <v>33</v>
      </c>
      <c r="E4" s="36" t="s">
        <v>112</v>
      </c>
    </row>
    <row r="5" spans="1:5" ht="12.75">
      <c r="A5" s="11" t="s">
        <v>38</v>
      </c>
      <c r="B5" s="14">
        <v>1</v>
      </c>
      <c r="D5" s="28">
        <f>B5*0.5</f>
        <v>0.5</v>
      </c>
      <c r="E5" s="8" t="s">
        <v>101</v>
      </c>
    </row>
    <row r="6" spans="1:5" ht="12.75">
      <c r="A6" s="11" t="s">
        <v>34</v>
      </c>
      <c r="B6" s="15">
        <v>1</v>
      </c>
      <c r="D6" s="29">
        <f>B6*1</f>
        <v>1</v>
      </c>
      <c r="E6" s="2" t="s">
        <v>102</v>
      </c>
    </row>
    <row r="7" spans="1:5" ht="12.75">
      <c r="A7" s="11" t="s">
        <v>35</v>
      </c>
      <c r="B7" s="15">
        <v>1</v>
      </c>
      <c r="D7" s="29">
        <f>B7*2.5</f>
        <v>2.5</v>
      </c>
      <c r="E7" s="2" t="s">
        <v>103</v>
      </c>
    </row>
    <row r="8" spans="1:5" ht="12.75">
      <c r="A8" s="11" t="s">
        <v>36</v>
      </c>
      <c r="B8" s="15">
        <v>1</v>
      </c>
      <c r="D8" s="29">
        <f>B8*3</f>
        <v>3</v>
      </c>
      <c r="E8" s="2" t="s">
        <v>104</v>
      </c>
    </row>
    <row r="9" spans="1:5" ht="12.75">
      <c r="A9" s="11" t="s">
        <v>37</v>
      </c>
      <c r="B9" s="15">
        <v>1</v>
      </c>
      <c r="D9" s="29">
        <f>B9*3.5</f>
        <v>3.5</v>
      </c>
      <c r="E9" s="2" t="s">
        <v>105</v>
      </c>
    </row>
    <row r="10" spans="1:5" ht="12.75">
      <c r="A10" s="11" t="s">
        <v>42</v>
      </c>
      <c r="B10" s="15">
        <v>1</v>
      </c>
      <c r="D10" s="29">
        <f>B10*1</f>
        <v>1</v>
      </c>
      <c r="E10" s="2" t="s">
        <v>106</v>
      </c>
    </row>
    <row r="11" spans="1:5" ht="13.5" thickBot="1">
      <c r="A11" s="11" t="s">
        <v>43</v>
      </c>
      <c r="B11" s="15">
        <v>1</v>
      </c>
      <c r="D11" s="30">
        <f>B11*0.5</f>
        <v>0.5</v>
      </c>
      <c r="E11" s="2" t="s">
        <v>107</v>
      </c>
    </row>
    <row r="12" spans="1:5" ht="13.5" thickBot="1">
      <c r="A12" s="11"/>
      <c r="B12" s="19"/>
      <c r="C12" s="4" t="s">
        <v>7</v>
      </c>
      <c r="D12" s="31">
        <f>SUM(D5:D11)</f>
        <v>12</v>
      </c>
      <c r="E12" s="34" t="s">
        <v>108</v>
      </c>
    </row>
    <row r="13" spans="1:5" ht="16.5" thickBot="1">
      <c r="A13" s="9" t="s">
        <v>40</v>
      </c>
      <c r="B13" s="11"/>
      <c r="C13" s="3"/>
      <c r="E13" s="2"/>
    </row>
    <row r="14" spans="1:5" ht="13.5" thickBot="1">
      <c r="A14" s="10" t="s">
        <v>49</v>
      </c>
      <c r="B14" s="18" t="s">
        <v>41</v>
      </c>
      <c r="D14" s="27" t="s">
        <v>33</v>
      </c>
      <c r="E14" s="7" t="s">
        <v>33</v>
      </c>
    </row>
    <row r="15" spans="1:5" ht="12.75">
      <c r="A15" s="11" t="s">
        <v>42</v>
      </c>
      <c r="B15" s="14">
        <v>1</v>
      </c>
      <c r="D15" s="32">
        <f>B15*3</f>
        <v>3</v>
      </c>
      <c r="E15" s="2" t="s">
        <v>109</v>
      </c>
    </row>
    <row r="16" spans="1:5" ht="12.75">
      <c r="A16" s="11" t="s">
        <v>45</v>
      </c>
      <c r="B16" s="15">
        <v>1</v>
      </c>
      <c r="D16" s="29">
        <f>B16*0.75</f>
        <v>0.75</v>
      </c>
      <c r="E16" s="2" t="s">
        <v>110</v>
      </c>
    </row>
    <row r="17" spans="1:5" ht="12.75">
      <c r="A17" s="11" t="s">
        <v>8</v>
      </c>
      <c r="B17" s="15">
        <v>1</v>
      </c>
      <c r="D17" s="29">
        <f>IF(B17=0,0,1/B17*15)</f>
        <v>15</v>
      </c>
      <c r="E17" s="2" t="s">
        <v>72</v>
      </c>
    </row>
    <row r="18" spans="1:5" ht="12.75">
      <c r="A18" s="11" t="s">
        <v>9</v>
      </c>
      <c r="B18" s="15">
        <v>1</v>
      </c>
      <c r="C18" s="1"/>
      <c r="D18" s="29">
        <f>IF(B18=0,0,1/B18*15/30)</f>
        <v>0.5</v>
      </c>
      <c r="E18" s="2" t="s">
        <v>73</v>
      </c>
    </row>
    <row r="19" spans="1:5" ht="13.5" thickBot="1">
      <c r="A19" s="11" t="s">
        <v>44</v>
      </c>
      <c r="B19" s="15">
        <v>1</v>
      </c>
      <c r="D19" s="30">
        <f>B19*2.5</f>
        <v>2.5</v>
      </c>
      <c r="E19" s="2" t="s">
        <v>111</v>
      </c>
    </row>
    <row r="20" spans="1:5" ht="13.5" thickBot="1">
      <c r="A20" s="10"/>
      <c r="B20" s="19"/>
      <c r="C20" s="4" t="s">
        <v>7</v>
      </c>
      <c r="D20" s="31">
        <f>SUM(D15:D19)</f>
        <v>21.75</v>
      </c>
      <c r="E20" s="34" t="s">
        <v>74</v>
      </c>
    </row>
    <row r="21" spans="1:5" ht="16.5" thickBot="1">
      <c r="A21" s="9" t="s">
        <v>10</v>
      </c>
      <c r="B21" s="19"/>
      <c r="C21" s="4"/>
      <c r="D21" s="2"/>
      <c r="E21" s="2"/>
    </row>
    <row r="22" spans="1:5" ht="13.5" thickBot="1">
      <c r="A22" s="10" t="s">
        <v>11</v>
      </c>
      <c r="B22" s="18" t="s">
        <v>41</v>
      </c>
      <c r="D22" s="27" t="s">
        <v>33</v>
      </c>
      <c r="E22" s="7" t="s">
        <v>33</v>
      </c>
    </row>
    <row r="23" spans="1:5" ht="12.75">
      <c r="A23" s="12" t="s">
        <v>12</v>
      </c>
      <c r="B23" s="14">
        <v>1</v>
      </c>
      <c r="D23" s="32">
        <f>IF(B23&gt;2.9,3,B23)</f>
        <v>1</v>
      </c>
      <c r="E23" s="2" t="s">
        <v>75</v>
      </c>
    </row>
    <row r="24" spans="1:5" ht="12.75">
      <c r="A24" s="11" t="s">
        <v>63</v>
      </c>
      <c r="B24" s="15">
        <v>1</v>
      </c>
      <c r="D24" s="32">
        <f>IF(B24&gt;2.9,6,B24*2)</f>
        <v>2</v>
      </c>
      <c r="E24" s="2" t="s">
        <v>76</v>
      </c>
    </row>
    <row r="25" spans="1:5" ht="13.5" thickBot="1">
      <c r="A25" s="11" t="s">
        <v>64</v>
      </c>
      <c r="B25" s="15">
        <v>1</v>
      </c>
      <c r="D25" s="32">
        <f>IF(B25&gt;2.9,9,B25*3)</f>
        <v>3</v>
      </c>
      <c r="E25" s="2" t="s">
        <v>77</v>
      </c>
    </row>
    <row r="26" spans="1:5" ht="13.5" thickBot="1">
      <c r="A26" s="11"/>
      <c r="B26" s="20"/>
      <c r="C26" s="4" t="s">
        <v>7</v>
      </c>
      <c r="D26" s="31">
        <f>SUM(D23:D25)</f>
        <v>6</v>
      </c>
      <c r="E26" s="34" t="s">
        <v>78</v>
      </c>
    </row>
    <row r="27" spans="1:5" ht="12.75">
      <c r="A27" s="10" t="s">
        <v>67</v>
      </c>
      <c r="B27" s="20"/>
      <c r="D27" s="2"/>
      <c r="E27" s="2"/>
    </row>
    <row r="28" spans="1:5" ht="12.75">
      <c r="A28" s="11" t="s">
        <v>65</v>
      </c>
      <c r="B28" s="15">
        <v>1</v>
      </c>
      <c r="C28" s="1"/>
      <c r="D28" s="29">
        <f>IF(B28&gt;2.9,3,B28)</f>
        <v>1</v>
      </c>
      <c r="E28" s="2" t="s">
        <v>79</v>
      </c>
    </row>
    <row r="29" spans="1:5" ht="13.5" thickBot="1">
      <c r="A29" s="11" t="s">
        <v>66</v>
      </c>
      <c r="B29" s="15">
        <v>1</v>
      </c>
      <c r="D29" s="32">
        <f>IF(B29&gt;2.9,3,B29)</f>
        <v>1</v>
      </c>
      <c r="E29" s="2" t="s">
        <v>80</v>
      </c>
    </row>
    <row r="30" spans="1:5" ht="13.5" thickBot="1">
      <c r="A30" s="11"/>
      <c r="B30" s="19"/>
      <c r="C30" s="4" t="s">
        <v>7</v>
      </c>
      <c r="D30" s="31">
        <f>SUM(D28:D29)</f>
        <v>2</v>
      </c>
      <c r="E30" s="34" t="s">
        <v>81</v>
      </c>
    </row>
    <row r="31" spans="1:5" ht="12.75">
      <c r="A31" s="11"/>
      <c r="B31" s="19"/>
      <c r="C31" s="4"/>
      <c r="D31" s="2"/>
      <c r="E31" s="2"/>
    </row>
    <row r="32" spans="1:5" ht="16.5" thickBot="1">
      <c r="A32" s="9" t="s">
        <v>68</v>
      </c>
      <c r="B32" s="21" t="s">
        <v>47</v>
      </c>
      <c r="E32" s="2"/>
    </row>
    <row r="33" spans="1:5" ht="13.5" thickBot="1">
      <c r="A33" s="10" t="s">
        <v>69</v>
      </c>
      <c r="B33" s="25" t="s">
        <v>31</v>
      </c>
      <c r="C33" s="26" t="s">
        <v>32</v>
      </c>
      <c r="D33" s="31" t="s">
        <v>33</v>
      </c>
      <c r="E33" s="34" t="s">
        <v>33</v>
      </c>
    </row>
    <row r="34" spans="1:5" ht="12.75">
      <c r="A34" s="11" t="s">
        <v>50</v>
      </c>
      <c r="B34" s="16">
        <v>1</v>
      </c>
      <c r="C34" s="22">
        <v>1</v>
      </c>
      <c r="D34" s="32">
        <f>(B34+C34)*15</f>
        <v>30</v>
      </c>
      <c r="E34" s="2" t="s">
        <v>83</v>
      </c>
    </row>
    <row r="35" spans="1:5" ht="12.75">
      <c r="A35" s="11" t="s">
        <v>55</v>
      </c>
      <c r="B35" s="17">
        <v>1</v>
      </c>
      <c r="C35" s="23">
        <v>1</v>
      </c>
      <c r="D35" s="29">
        <f>(B35+C35)*7.5</f>
        <v>15</v>
      </c>
      <c r="E35" s="2" t="s">
        <v>82</v>
      </c>
    </row>
    <row r="36" spans="1:5" ht="12.75">
      <c r="A36" s="11" t="s">
        <v>56</v>
      </c>
      <c r="B36" s="17">
        <v>1</v>
      </c>
      <c r="C36" s="23">
        <v>1</v>
      </c>
      <c r="D36" s="29">
        <f>(B36+C36)*3.75</f>
        <v>7.5</v>
      </c>
      <c r="E36" s="2" t="s">
        <v>84</v>
      </c>
    </row>
    <row r="37" spans="1:5" ht="12.75">
      <c r="A37" s="11" t="s">
        <v>52</v>
      </c>
      <c r="B37" s="17">
        <v>1</v>
      </c>
      <c r="C37" s="23">
        <v>1</v>
      </c>
      <c r="D37" s="29">
        <f>(B37+C37)*1.5</f>
        <v>3</v>
      </c>
      <c r="E37" s="2" t="s">
        <v>85</v>
      </c>
    </row>
    <row r="38" spans="1:5" ht="12.75">
      <c r="A38" s="11" t="s">
        <v>53</v>
      </c>
      <c r="B38" s="17">
        <v>1</v>
      </c>
      <c r="C38" s="23">
        <v>1</v>
      </c>
      <c r="D38" s="29">
        <f>(B38+C38)*1.5</f>
        <v>3</v>
      </c>
      <c r="E38" s="2" t="s">
        <v>86</v>
      </c>
    </row>
    <row r="39" spans="1:5" ht="13.5" thickBot="1">
      <c r="A39" s="11" t="s">
        <v>54</v>
      </c>
      <c r="B39" s="17">
        <v>1</v>
      </c>
      <c r="C39" s="24">
        <v>1</v>
      </c>
      <c r="D39" s="30">
        <f>(B39+C39)</f>
        <v>2</v>
      </c>
      <c r="E39" s="2" t="s">
        <v>87</v>
      </c>
    </row>
    <row r="40" spans="1:5" ht="13.5" thickBot="1">
      <c r="A40" s="11"/>
      <c r="B40" s="11"/>
      <c r="C40" s="5" t="s">
        <v>7</v>
      </c>
      <c r="D40" s="31">
        <f>SUM(D34:D39)</f>
        <v>60.5</v>
      </c>
      <c r="E40" s="34" t="s">
        <v>88</v>
      </c>
    </row>
    <row r="41" spans="1:5" ht="12.75">
      <c r="A41" s="10" t="s">
        <v>70</v>
      </c>
      <c r="B41" s="11"/>
      <c r="E41" s="2"/>
    </row>
    <row r="42" spans="1:5" ht="12.75">
      <c r="A42" s="11" t="s">
        <v>51</v>
      </c>
      <c r="B42" s="17">
        <v>1</v>
      </c>
      <c r="C42" s="23">
        <v>1</v>
      </c>
      <c r="D42" s="29">
        <f>(B42*4+C42)*15</f>
        <v>75</v>
      </c>
      <c r="E42" s="2" t="s">
        <v>89</v>
      </c>
    </row>
    <row r="43" spans="1:5" ht="12.75">
      <c r="A43" s="11" t="s">
        <v>57</v>
      </c>
      <c r="B43" s="17">
        <v>1</v>
      </c>
      <c r="C43" s="23">
        <v>1</v>
      </c>
      <c r="D43" s="29">
        <f>(B43*4+C43)*7.5</f>
        <v>37.5</v>
      </c>
      <c r="E43" s="2" t="s">
        <v>90</v>
      </c>
    </row>
    <row r="44" spans="1:5" ht="12.75">
      <c r="A44" s="11" t="s">
        <v>0</v>
      </c>
      <c r="B44" s="17">
        <v>1</v>
      </c>
      <c r="C44" s="23">
        <v>1</v>
      </c>
      <c r="D44" s="29">
        <f>(B44*4+C44)*3.75</f>
        <v>18.75</v>
      </c>
      <c r="E44" s="2" t="s">
        <v>91</v>
      </c>
    </row>
    <row r="45" spans="1:5" ht="12.75">
      <c r="A45" s="11" t="s">
        <v>1</v>
      </c>
      <c r="B45" s="17">
        <v>1</v>
      </c>
      <c r="C45" s="23">
        <v>1</v>
      </c>
      <c r="D45" s="29">
        <f>(B45*4+C45)*1.5</f>
        <v>7.5</v>
      </c>
      <c r="E45" s="2" t="s">
        <v>92</v>
      </c>
    </row>
    <row r="46" spans="1:5" ht="12.75">
      <c r="A46" s="11" t="s">
        <v>2</v>
      </c>
      <c r="B46" s="17">
        <v>1</v>
      </c>
      <c r="C46" s="23">
        <v>1</v>
      </c>
      <c r="D46" s="29">
        <f>(B46*4+C46)*1.25</f>
        <v>6.25</v>
      </c>
      <c r="E46" s="2" t="s">
        <v>93</v>
      </c>
    </row>
    <row r="47" spans="1:5" ht="13.5" thickBot="1">
      <c r="A47" s="11" t="s">
        <v>3</v>
      </c>
      <c r="B47" s="17">
        <v>1</v>
      </c>
      <c r="C47" s="23">
        <v>1</v>
      </c>
      <c r="D47" s="30">
        <f>(B47*4+C47)</f>
        <v>5</v>
      </c>
      <c r="E47" s="2" t="s">
        <v>94</v>
      </c>
    </row>
    <row r="48" spans="1:5" ht="13.5" thickBot="1">
      <c r="A48" s="11"/>
      <c r="B48" s="11"/>
      <c r="C48" s="4" t="s">
        <v>7</v>
      </c>
      <c r="D48" s="31">
        <f>SUM(D42:D47)</f>
        <v>150</v>
      </c>
      <c r="E48" s="34" t="s">
        <v>95</v>
      </c>
    </row>
    <row r="49" spans="1:5" ht="12.75">
      <c r="A49" s="10" t="s">
        <v>71</v>
      </c>
      <c r="B49" s="11"/>
      <c r="E49" s="2"/>
    </row>
    <row r="50" spans="1:5" ht="12.75">
      <c r="A50" s="11" t="s">
        <v>5</v>
      </c>
      <c r="B50" s="17">
        <v>1</v>
      </c>
      <c r="C50" s="23">
        <v>1</v>
      </c>
      <c r="D50" s="29">
        <f>(B50*4+C50)*1.5</f>
        <v>7.5</v>
      </c>
      <c r="E50" s="2" t="s">
        <v>96</v>
      </c>
    </row>
    <row r="51" spans="1:5" ht="12.75">
      <c r="A51" s="11" t="s">
        <v>6</v>
      </c>
      <c r="B51" s="17">
        <v>1</v>
      </c>
      <c r="C51" s="23">
        <v>1</v>
      </c>
      <c r="D51" s="29">
        <f>(B51*4+C51)*0.75</f>
        <v>3.75</v>
      </c>
      <c r="E51" s="2" t="s">
        <v>97</v>
      </c>
    </row>
    <row r="52" spans="1:5" ht="13.5" thickBot="1">
      <c r="A52" s="11" t="s">
        <v>4</v>
      </c>
      <c r="B52" s="17">
        <v>1</v>
      </c>
      <c r="C52" s="23">
        <v>1</v>
      </c>
      <c r="D52" s="30">
        <f>(B52*4+C52)*0.375</f>
        <v>1.875</v>
      </c>
      <c r="E52" s="2" t="s">
        <v>98</v>
      </c>
    </row>
    <row r="53" spans="1:5" ht="13.5" thickBot="1">
      <c r="A53" s="11"/>
      <c r="B53" s="11"/>
      <c r="C53" s="4"/>
      <c r="D53" s="31">
        <f>SUM(D50:D52)</f>
        <v>13.125</v>
      </c>
      <c r="E53" s="34" t="s">
        <v>99</v>
      </c>
    </row>
    <row r="54" spans="1:5" ht="12.75">
      <c r="A54" s="11"/>
      <c r="B54" s="11"/>
      <c r="E54" s="2"/>
    </row>
    <row r="55" spans="1:5" ht="13.5" thickBot="1">
      <c r="A55" s="11"/>
      <c r="B55" s="11"/>
      <c r="E55" s="2"/>
    </row>
    <row r="56" spans="1:5" ht="16.5" thickBot="1">
      <c r="A56" s="13" t="s">
        <v>48</v>
      </c>
      <c r="B56" s="11"/>
      <c r="C56" s="6" t="s">
        <v>46</v>
      </c>
      <c r="D56" s="33">
        <f>D12+D20+D26+D30+D40+D48+D53</f>
        <v>265.375</v>
      </c>
      <c r="E56" s="35" t="s">
        <v>100</v>
      </c>
    </row>
  </sheetData>
  <sheetProtection password="FDC4" sheet="1" objects="1" scenarios="1"/>
  <printOptions/>
  <pageMargins left="0.787401575" right="0.787401575" top="0.984251969" bottom="0.984251969" header="0.492125985" footer="0.492125985"/>
  <pageSetup horizontalDpi="300" verticalDpi="300" orientation="portrait" scale="7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66"/>
  <sheetViews>
    <sheetView tabSelected="1" workbookViewId="0" topLeftCell="A34">
      <selection activeCell="A41" sqref="A41"/>
    </sheetView>
  </sheetViews>
  <sheetFormatPr defaultColWidth="8.8515625" defaultRowHeight="12.75"/>
  <cols>
    <col min="1" max="1" width="107.57421875" style="119" customWidth="1"/>
    <col min="2" max="2" width="20.140625" style="119" customWidth="1"/>
    <col min="3" max="3" width="35.421875" style="119" bestFit="1" customWidth="1"/>
    <col min="4" max="4" width="11.8515625" style="119" customWidth="1"/>
    <col min="5" max="5" width="25.7109375" style="37" customWidth="1"/>
    <col min="6" max="10" width="9.140625" style="37" customWidth="1"/>
    <col min="11" max="16384" width="8.8515625" style="37" customWidth="1"/>
  </cols>
  <sheetData>
    <row r="2" spans="1:4" ht="22.5" customHeight="1">
      <c r="A2" s="84" t="s">
        <v>113</v>
      </c>
      <c r="B2" s="85"/>
      <c r="C2" s="85"/>
      <c r="D2" s="86"/>
    </row>
    <row r="4" spans="1:10" s="43" customFormat="1" ht="31.5">
      <c r="A4" s="87"/>
      <c r="B4" s="88" t="s">
        <v>13</v>
      </c>
      <c r="C4" s="89" t="s">
        <v>114</v>
      </c>
      <c r="D4" s="90"/>
      <c r="F4" s="37"/>
      <c r="G4" s="37"/>
      <c r="H4" s="37"/>
      <c r="I4" s="37"/>
      <c r="J4" s="37"/>
    </row>
    <row r="5" spans="1:10" s="43" customFormat="1" ht="15.75">
      <c r="A5" s="91" t="s">
        <v>60</v>
      </c>
      <c r="B5" s="92" t="s">
        <v>125</v>
      </c>
      <c r="C5" s="93" t="s">
        <v>116</v>
      </c>
      <c r="D5" s="94" t="s">
        <v>33</v>
      </c>
      <c r="F5" s="37"/>
      <c r="G5" s="37"/>
      <c r="H5" s="37"/>
      <c r="I5" s="37"/>
      <c r="J5" s="37"/>
    </row>
    <row r="6" spans="1:10" s="43" customFormat="1" ht="15.75">
      <c r="A6" s="95" t="s">
        <v>142</v>
      </c>
      <c r="B6" s="96"/>
      <c r="C6" s="97"/>
      <c r="D6" s="98">
        <f>SUM(B6*0.5)</f>
        <v>0</v>
      </c>
      <c r="F6" s="37"/>
      <c r="G6" s="37"/>
      <c r="H6" s="37"/>
      <c r="I6" s="37"/>
      <c r="J6" s="37"/>
    </row>
    <row r="7" spans="1:10" s="43" customFormat="1" ht="15.75">
      <c r="A7" s="99" t="s">
        <v>143</v>
      </c>
      <c r="B7" s="96"/>
      <c r="C7" s="97"/>
      <c r="D7" s="98">
        <f>SUM(B7*2.5)</f>
        <v>0</v>
      </c>
      <c r="F7" s="37"/>
      <c r="G7" s="37"/>
      <c r="H7" s="37"/>
      <c r="I7" s="37"/>
      <c r="J7" s="37"/>
    </row>
    <row r="8" spans="1:10" s="43" customFormat="1" ht="15.75">
      <c r="A8" s="95" t="s">
        <v>144</v>
      </c>
      <c r="B8" s="96"/>
      <c r="C8" s="97"/>
      <c r="D8" s="98">
        <f>SUM(B8*0.5)</f>
        <v>0</v>
      </c>
      <c r="F8" s="37"/>
      <c r="G8" s="37"/>
      <c r="H8" s="37"/>
      <c r="I8" s="37"/>
      <c r="J8" s="37"/>
    </row>
    <row r="9" spans="1:10" s="43" customFormat="1" ht="16.5" customHeight="1">
      <c r="A9" s="100" t="s">
        <v>145</v>
      </c>
      <c r="B9" s="96"/>
      <c r="C9" s="97"/>
      <c r="D9" s="98">
        <f>SUM(B9*0.2)</f>
        <v>0</v>
      </c>
      <c r="F9" s="37"/>
      <c r="G9" s="37"/>
      <c r="H9" s="37"/>
      <c r="I9" s="37"/>
      <c r="J9" s="37"/>
    </row>
    <row r="10" spans="1:10" s="43" customFormat="1" ht="15.75">
      <c r="A10" s="100" t="s">
        <v>146</v>
      </c>
      <c r="B10" s="96"/>
      <c r="C10" s="97"/>
      <c r="D10" s="98">
        <f>SUM(B10*0.1)</f>
        <v>0</v>
      </c>
      <c r="F10" s="37"/>
      <c r="G10" s="37"/>
      <c r="H10" s="37"/>
      <c r="I10" s="37"/>
      <c r="J10" s="37"/>
    </row>
    <row r="11" spans="1:10" s="43" customFormat="1" ht="15.75">
      <c r="A11" s="95" t="s">
        <v>147</v>
      </c>
      <c r="B11" s="96"/>
      <c r="C11" s="97"/>
      <c r="D11" s="98">
        <f>SUM(B11*2)</f>
        <v>0</v>
      </c>
      <c r="F11" s="37"/>
      <c r="G11" s="37"/>
      <c r="H11" s="37"/>
      <c r="I11" s="37"/>
      <c r="J11" s="37"/>
    </row>
    <row r="12" spans="1:10" s="43" customFormat="1" ht="15.75">
      <c r="A12" s="101" t="s">
        <v>148</v>
      </c>
      <c r="B12" s="102"/>
      <c r="C12" s="97"/>
      <c r="D12" s="98">
        <f>SUM(B12*5)</f>
        <v>0</v>
      </c>
      <c r="F12" s="37"/>
      <c r="G12" s="37"/>
      <c r="H12" s="37"/>
      <c r="I12" s="37"/>
      <c r="J12" s="37"/>
    </row>
    <row r="13" spans="1:10" s="43" customFormat="1" ht="15.75">
      <c r="A13" s="103"/>
      <c r="B13" s="104"/>
      <c r="C13" s="105" t="s">
        <v>17</v>
      </c>
      <c r="D13" s="106">
        <f>SUM(D6:D12)</f>
        <v>0</v>
      </c>
      <c r="F13" s="37"/>
      <c r="G13" s="37"/>
      <c r="H13" s="37"/>
      <c r="I13" s="37"/>
      <c r="J13" s="37"/>
    </row>
    <row r="14" spans="1:10" s="43" customFormat="1" ht="15.75">
      <c r="A14" s="103"/>
      <c r="B14" s="104"/>
      <c r="C14" s="107"/>
      <c r="D14" s="108"/>
      <c r="F14" s="37"/>
      <c r="G14" s="37"/>
      <c r="H14" s="37"/>
      <c r="I14" s="37"/>
      <c r="J14" s="37"/>
    </row>
    <row r="15" spans="1:10" s="43" customFormat="1" ht="15.75">
      <c r="A15" s="91" t="s">
        <v>16</v>
      </c>
      <c r="B15" s="92" t="s">
        <v>125</v>
      </c>
      <c r="C15" s="93" t="s">
        <v>116</v>
      </c>
      <c r="D15" s="94" t="s">
        <v>33</v>
      </c>
      <c r="F15" s="37"/>
      <c r="G15" s="37"/>
      <c r="H15" s="37"/>
      <c r="I15" s="37"/>
      <c r="J15" s="37"/>
    </row>
    <row r="16" spans="1:10" s="43" customFormat="1" ht="15.75">
      <c r="A16" s="101" t="s">
        <v>149</v>
      </c>
      <c r="B16" s="102"/>
      <c r="C16" s="97"/>
      <c r="D16" s="98">
        <f>SUM(B16*0.1)</f>
        <v>0</v>
      </c>
      <c r="F16" s="37"/>
      <c r="G16" s="37"/>
      <c r="H16" s="37"/>
      <c r="I16" s="37"/>
      <c r="J16" s="37"/>
    </row>
    <row r="17" spans="1:10" s="43" customFormat="1" ht="15.75">
      <c r="A17" s="101" t="s">
        <v>150</v>
      </c>
      <c r="B17" s="102"/>
      <c r="C17" s="97"/>
      <c r="D17" s="98">
        <f>SUM(B17*0.1)</f>
        <v>0</v>
      </c>
      <c r="F17" s="37"/>
      <c r="G17" s="37"/>
      <c r="H17" s="37"/>
      <c r="I17" s="37"/>
      <c r="J17" s="37"/>
    </row>
    <row r="18" spans="1:10" s="43" customFormat="1" ht="15.75">
      <c r="A18" s="101" t="s">
        <v>151</v>
      </c>
      <c r="B18" s="102"/>
      <c r="C18" s="97"/>
      <c r="D18" s="98">
        <f>SUM(B18*0.2)</f>
        <v>0</v>
      </c>
      <c r="F18" s="37"/>
      <c r="G18" s="37"/>
      <c r="H18" s="37"/>
      <c r="I18" s="37"/>
      <c r="J18" s="37"/>
    </row>
    <row r="19" spans="1:10" s="43" customFormat="1" ht="15.75">
      <c r="A19" s="109"/>
      <c r="B19" s="110"/>
      <c r="C19" s="105" t="s">
        <v>17</v>
      </c>
      <c r="D19" s="106">
        <f>SUM(D16:D18)</f>
        <v>0</v>
      </c>
      <c r="F19" s="37"/>
      <c r="G19" s="37"/>
      <c r="H19" s="37"/>
      <c r="I19" s="37"/>
      <c r="J19" s="37"/>
    </row>
    <row r="20" spans="1:10" s="43" customFormat="1" ht="15.75">
      <c r="A20" s="109"/>
      <c r="B20" s="110"/>
      <c r="C20" s="107"/>
      <c r="D20" s="108"/>
      <c r="F20" s="37"/>
      <c r="G20" s="37"/>
      <c r="H20" s="37"/>
      <c r="I20" s="37"/>
      <c r="J20" s="37"/>
    </row>
    <row r="21" spans="1:10" s="43" customFormat="1" ht="15.75">
      <c r="A21" s="111" t="s">
        <v>68</v>
      </c>
      <c r="B21" s="92" t="s">
        <v>125</v>
      </c>
      <c r="C21" s="93" t="s">
        <v>116</v>
      </c>
      <c r="D21" s="94" t="s">
        <v>33</v>
      </c>
      <c r="F21" s="37"/>
      <c r="G21" s="37"/>
      <c r="H21" s="37"/>
      <c r="I21" s="37"/>
      <c r="J21" s="37"/>
    </row>
    <row r="22" spans="1:10" s="43" customFormat="1" ht="15.75">
      <c r="A22" s="111" t="s">
        <v>126</v>
      </c>
      <c r="B22" s="93"/>
      <c r="C22" s="93"/>
      <c r="D22" s="94"/>
      <c r="F22" s="37"/>
      <c r="G22" s="37"/>
      <c r="H22" s="37"/>
      <c r="I22" s="37"/>
      <c r="J22" s="37"/>
    </row>
    <row r="23" spans="1:10" s="43" customFormat="1" ht="15.75">
      <c r="A23" s="101" t="s">
        <v>152</v>
      </c>
      <c r="B23" s="102"/>
      <c r="C23" s="97"/>
      <c r="D23" s="98">
        <f>SUM(B23*5)</f>
        <v>0</v>
      </c>
      <c r="F23" s="37"/>
      <c r="G23" s="37"/>
      <c r="H23" s="37"/>
      <c r="I23" s="37"/>
      <c r="J23" s="37"/>
    </row>
    <row r="24" spans="1:10" s="43" customFormat="1" ht="15.75">
      <c r="A24" s="101" t="s">
        <v>153</v>
      </c>
      <c r="B24" s="102"/>
      <c r="C24" s="97"/>
      <c r="D24" s="98">
        <f>SUM(B24*4)</f>
        <v>0</v>
      </c>
      <c r="F24" s="37"/>
      <c r="G24" s="37"/>
      <c r="H24" s="37"/>
      <c r="I24" s="37"/>
      <c r="J24" s="37"/>
    </row>
    <row r="25" spans="1:10" s="43" customFormat="1" ht="15.75">
      <c r="A25" s="101" t="s">
        <v>154</v>
      </c>
      <c r="B25" s="102"/>
      <c r="C25" s="97"/>
      <c r="D25" s="98">
        <f>SUM(B25*3)</f>
        <v>0</v>
      </c>
      <c r="F25" s="37"/>
      <c r="G25" s="37"/>
      <c r="H25" s="37"/>
      <c r="I25" s="37"/>
      <c r="J25" s="37"/>
    </row>
    <row r="26" spans="1:10" s="43" customFormat="1" ht="15.75">
      <c r="A26" s="101" t="s">
        <v>155</v>
      </c>
      <c r="B26" s="102"/>
      <c r="C26" s="97"/>
      <c r="D26" s="98">
        <f>SUM(B26*1)</f>
        <v>0</v>
      </c>
      <c r="F26" s="37"/>
      <c r="G26" s="37"/>
      <c r="H26" s="37"/>
      <c r="I26" s="37"/>
      <c r="J26" s="37"/>
    </row>
    <row r="27" spans="1:10" s="43" customFormat="1" ht="15.75">
      <c r="A27" s="111" t="s">
        <v>127</v>
      </c>
      <c r="B27" s="93"/>
      <c r="C27" s="93"/>
      <c r="D27" s="94"/>
      <c r="F27" s="37"/>
      <c r="G27" s="37"/>
      <c r="H27" s="37"/>
      <c r="I27" s="37"/>
      <c r="J27" s="37"/>
    </row>
    <row r="28" spans="1:10" s="43" customFormat="1" ht="15.75">
      <c r="A28" s="101" t="s">
        <v>156</v>
      </c>
      <c r="B28" s="102"/>
      <c r="C28" s="97"/>
      <c r="D28" s="98">
        <f>SUM(B28*0.2)</f>
        <v>0</v>
      </c>
      <c r="F28" s="37"/>
      <c r="G28" s="37"/>
      <c r="H28" s="37"/>
      <c r="I28" s="37"/>
      <c r="J28" s="37"/>
    </row>
    <row r="29" spans="1:10" s="43" customFormat="1" ht="15.75">
      <c r="A29" s="101" t="s">
        <v>157</v>
      </c>
      <c r="B29" s="102"/>
      <c r="C29" s="97"/>
      <c r="D29" s="98">
        <f>SUM(B29*0.5)</f>
        <v>0</v>
      </c>
      <c r="F29" s="37"/>
      <c r="G29" s="37"/>
      <c r="H29" s="37"/>
      <c r="I29" s="37"/>
      <c r="J29" s="37"/>
    </row>
    <row r="30" spans="1:10" s="43" customFormat="1" ht="15.75">
      <c r="A30" s="111" t="s">
        <v>15</v>
      </c>
      <c r="B30" s="93"/>
      <c r="C30" s="93"/>
      <c r="D30" s="94"/>
      <c r="F30" s="37"/>
      <c r="G30" s="37"/>
      <c r="H30" s="37"/>
      <c r="I30" s="37"/>
      <c r="J30" s="37"/>
    </row>
    <row r="31" spans="1:10" s="43" customFormat="1" ht="15.75">
      <c r="A31" s="101" t="s">
        <v>158</v>
      </c>
      <c r="B31" s="102"/>
      <c r="C31" s="97"/>
      <c r="D31" s="98">
        <f>SUM(B31*0.1)</f>
        <v>0</v>
      </c>
      <c r="F31" s="37"/>
      <c r="G31" s="37"/>
      <c r="H31" s="37"/>
      <c r="I31" s="37"/>
      <c r="J31" s="37"/>
    </row>
    <row r="32" spans="1:10" s="43" customFormat="1" ht="15.75">
      <c r="A32" s="101" t="s">
        <v>159</v>
      </c>
      <c r="B32" s="102"/>
      <c r="C32" s="97"/>
      <c r="D32" s="98">
        <f>SUM(B32*0.2)</f>
        <v>0</v>
      </c>
      <c r="F32" s="37"/>
      <c r="G32" s="37"/>
      <c r="H32" s="37"/>
      <c r="I32" s="37"/>
      <c r="J32" s="37"/>
    </row>
    <row r="33" spans="1:10" s="43" customFormat="1" ht="15.75">
      <c r="A33" s="101" t="s">
        <v>160</v>
      </c>
      <c r="B33" s="102"/>
      <c r="C33" s="97"/>
      <c r="D33" s="98">
        <f>SUM(B33*0.2)</f>
        <v>0</v>
      </c>
      <c r="F33" s="37"/>
      <c r="G33" s="37"/>
      <c r="H33" s="37"/>
      <c r="I33" s="37"/>
      <c r="J33" s="37"/>
    </row>
    <row r="34" spans="1:10" s="43" customFormat="1" ht="15.75">
      <c r="A34" s="101" t="s">
        <v>161</v>
      </c>
      <c r="B34" s="102"/>
      <c r="C34" s="97"/>
      <c r="D34" s="98">
        <f>SUM(B34*0.3)</f>
        <v>0</v>
      </c>
      <c r="F34" s="37"/>
      <c r="G34" s="37"/>
      <c r="H34" s="37"/>
      <c r="I34" s="37"/>
      <c r="J34" s="37"/>
    </row>
    <row r="35" spans="1:10" s="43" customFormat="1" ht="15.75">
      <c r="A35" s="109"/>
      <c r="B35" s="104"/>
      <c r="C35" s="112" t="s">
        <v>17</v>
      </c>
      <c r="D35" s="106">
        <f>SUM(D31:D34,D28:D29,D23:D26)</f>
        <v>0</v>
      </c>
      <c r="F35" s="37"/>
      <c r="G35" s="37"/>
      <c r="H35" s="37"/>
      <c r="I35" s="37"/>
      <c r="J35" s="37"/>
    </row>
    <row r="36" spans="1:10" s="43" customFormat="1" ht="15.75">
      <c r="A36" s="109"/>
      <c r="B36" s="104"/>
      <c r="C36" s="107"/>
      <c r="D36" s="108"/>
      <c r="F36" s="37"/>
      <c r="G36" s="37"/>
      <c r="H36" s="37"/>
      <c r="I36" s="37"/>
      <c r="J36" s="37"/>
    </row>
    <row r="37" spans="1:9" s="43" customFormat="1" ht="15.75">
      <c r="A37" s="109"/>
      <c r="B37" s="104"/>
      <c r="C37" s="113" t="s">
        <v>18</v>
      </c>
      <c r="D37" s="114">
        <f>SUM(D13,D19,D35)</f>
        <v>0</v>
      </c>
      <c r="E37" s="37"/>
      <c r="F37" s="37"/>
      <c r="G37" s="37"/>
      <c r="H37" s="37"/>
      <c r="I37" s="37"/>
    </row>
    <row r="38" spans="1:10" s="43" customFormat="1" ht="15.75">
      <c r="A38" s="115"/>
      <c r="B38" s="104"/>
      <c r="C38" s="104"/>
      <c r="D38" s="116"/>
      <c r="F38" s="37"/>
      <c r="G38" s="37"/>
      <c r="H38" s="37"/>
      <c r="I38" s="37"/>
      <c r="J38" s="37"/>
    </row>
    <row r="39" spans="1:10" s="43" customFormat="1" ht="15.75">
      <c r="A39" s="109" t="s">
        <v>14</v>
      </c>
      <c r="B39" s="104"/>
      <c r="C39" s="104"/>
      <c r="D39" s="116"/>
      <c r="F39" s="37"/>
      <c r="G39" s="37"/>
      <c r="H39" s="37"/>
      <c r="I39" s="37"/>
      <c r="J39" s="37"/>
    </row>
    <row r="40" spans="1:10" s="43" customFormat="1" ht="15">
      <c r="A40" s="109" t="s">
        <v>61</v>
      </c>
      <c r="B40" s="104"/>
      <c r="C40" s="104"/>
      <c r="D40" s="90"/>
      <c r="F40" s="37"/>
      <c r="G40" s="37"/>
      <c r="H40" s="37"/>
      <c r="I40" s="37"/>
      <c r="J40" s="37"/>
    </row>
    <row r="41" spans="1:10" s="43" customFormat="1" ht="15">
      <c r="A41" s="109"/>
      <c r="B41" s="104"/>
      <c r="C41" s="104"/>
      <c r="D41" s="90"/>
      <c r="F41" s="37"/>
      <c r="G41" s="37"/>
      <c r="H41" s="37"/>
      <c r="I41" s="37"/>
      <c r="J41" s="37"/>
    </row>
    <row r="42" spans="1:10" s="43" customFormat="1" ht="15">
      <c r="A42" s="109"/>
      <c r="B42" s="104"/>
      <c r="C42" s="104"/>
      <c r="D42" s="90"/>
      <c r="F42" s="37"/>
      <c r="G42" s="37"/>
      <c r="H42" s="37"/>
      <c r="I42" s="37"/>
      <c r="J42" s="37"/>
    </row>
    <row r="43" spans="1:10" s="43" customFormat="1" ht="15">
      <c r="A43" s="109"/>
      <c r="B43" s="104"/>
      <c r="C43" s="104"/>
      <c r="D43" s="90"/>
      <c r="F43" s="37"/>
      <c r="G43" s="37"/>
      <c r="H43" s="37"/>
      <c r="I43" s="37"/>
      <c r="J43" s="37"/>
    </row>
    <row r="44" spans="1:10" s="43" customFormat="1" ht="15">
      <c r="A44" s="109"/>
      <c r="B44" s="104"/>
      <c r="C44" s="104"/>
      <c r="D44" s="90"/>
      <c r="F44" s="37"/>
      <c r="G44" s="37"/>
      <c r="H44" s="37"/>
      <c r="I44" s="37"/>
      <c r="J44" s="37"/>
    </row>
    <row r="45" spans="1:10" s="43" customFormat="1" ht="15">
      <c r="A45" s="109"/>
      <c r="B45" s="104"/>
      <c r="C45" s="104"/>
      <c r="D45" s="90"/>
      <c r="F45" s="37"/>
      <c r="G45" s="37"/>
      <c r="H45" s="37"/>
      <c r="I45" s="37"/>
      <c r="J45" s="37"/>
    </row>
    <row r="46" spans="1:10" s="43" customFormat="1" ht="15">
      <c r="A46" s="109"/>
      <c r="B46" s="104"/>
      <c r="C46" s="104"/>
      <c r="D46" s="90"/>
      <c r="F46" s="37"/>
      <c r="G46" s="37"/>
      <c r="H46" s="37"/>
      <c r="I46" s="37"/>
      <c r="J46" s="37"/>
    </row>
    <row r="47" spans="1:10" s="43" customFormat="1" ht="15">
      <c r="A47" s="109"/>
      <c r="B47" s="104"/>
      <c r="C47" s="104"/>
      <c r="D47" s="90"/>
      <c r="F47" s="37"/>
      <c r="G47" s="37"/>
      <c r="H47" s="37"/>
      <c r="I47" s="37"/>
      <c r="J47" s="37"/>
    </row>
    <row r="48" spans="1:10" s="43" customFormat="1" ht="15">
      <c r="A48" s="109"/>
      <c r="B48" s="104"/>
      <c r="C48" s="104"/>
      <c r="D48" s="90"/>
      <c r="F48" s="37"/>
      <c r="G48" s="37"/>
      <c r="H48" s="37"/>
      <c r="I48" s="37"/>
      <c r="J48" s="37"/>
    </row>
    <row r="49" spans="1:10" s="43" customFormat="1" ht="15">
      <c r="A49" s="109"/>
      <c r="B49" s="104"/>
      <c r="C49" s="104"/>
      <c r="D49" s="90"/>
      <c r="F49" s="37"/>
      <c r="G49" s="37"/>
      <c r="H49" s="37"/>
      <c r="I49" s="37"/>
      <c r="J49" s="37"/>
    </row>
    <row r="50" spans="1:10" s="43" customFormat="1" ht="15">
      <c r="A50" s="109"/>
      <c r="B50" s="104"/>
      <c r="C50" s="104"/>
      <c r="D50" s="90"/>
      <c r="F50" s="37"/>
      <c r="G50" s="37"/>
      <c r="H50" s="37"/>
      <c r="I50" s="37"/>
      <c r="J50" s="37"/>
    </row>
    <row r="51" spans="1:10" s="43" customFormat="1" ht="15">
      <c r="A51" s="109"/>
      <c r="B51" s="104"/>
      <c r="C51" s="104"/>
      <c r="D51" s="90"/>
      <c r="F51" s="37"/>
      <c r="G51" s="37"/>
      <c r="H51" s="37"/>
      <c r="I51" s="37"/>
      <c r="J51" s="37"/>
    </row>
    <row r="52" spans="1:10" s="43" customFormat="1" ht="15">
      <c r="A52" s="109"/>
      <c r="B52" s="104"/>
      <c r="C52" s="104"/>
      <c r="D52" s="90"/>
      <c r="F52" s="37"/>
      <c r="G52" s="37"/>
      <c r="H52" s="37"/>
      <c r="I52" s="37"/>
      <c r="J52" s="37"/>
    </row>
    <row r="53" spans="1:10" s="43" customFormat="1" ht="15">
      <c r="A53" s="109"/>
      <c r="B53" s="104"/>
      <c r="C53" s="104"/>
      <c r="D53" s="90"/>
      <c r="F53" s="37"/>
      <c r="G53" s="37"/>
      <c r="H53" s="37"/>
      <c r="I53" s="37"/>
      <c r="J53" s="37"/>
    </row>
    <row r="54" spans="1:10" s="43" customFormat="1" ht="15">
      <c r="A54" s="109"/>
      <c r="B54" s="104"/>
      <c r="C54" s="104"/>
      <c r="D54" s="90"/>
      <c r="F54" s="37"/>
      <c r="G54" s="37"/>
      <c r="H54" s="37"/>
      <c r="I54" s="37"/>
      <c r="J54" s="37"/>
    </row>
    <row r="55" spans="1:10" s="43" customFormat="1" ht="15">
      <c r="A55" s="109"/>
      <c r="B55" s="104"/>
      <c r="C55" s="104"/>
      <c r="D55" s="90"/>
      <c r="F55" s="37"/>
      <c r="G55" s="37"/>
      <c r="H55" s="37"/>
      <c r="I55" s="37"/>
      <c r="J55" s="37"/>
    </row>
    <row r="56" spans="1:10" s="43" customFormat="1" ht="15">
      <c r="A56" s="109"/>
      <c r="B56" s="104"/>
      <c r="C56" s="104"/>
      <c r="D56" s="90"/>
      <c r="F56" s="37"/>
      <c r="G56" s="37"/>
      <c r="H56" s="37"/>
      <c r="I56" s="37"/>
      <c r="J56" s="37"/>
    </row>
    <row r="57" spans="1:10" s="43" customFormat="1" ht="15">
      <c r="A57" s="109"/>
      <c r="B57" s="104"/>
      <c r="C57" s="104"/>
      <c r="D57" s="90"/>
      <c r="F57" s="37"/>
      <c r="G57" s="37"/>
      <c r="H57" s="37"/>
      <c r="I57" s="37"/>
      <c r="J57" s="37"/>
    </row>
    <row r="58" spans="1:10" s="43" customFormat="1" ht="15">
      <c r="A58" s="109"/>
      <c r="B58" s="104"/>
      <c r="C58" s="104"/>
      <c r="D58" s="90"/>
      <c r="F58" s="37"/>
      <c r="G58" s="37"/>
      <c r="H58" s="37"/>
      <c r="I58" s="37"/>
      <c r="J58" s="37"/>
    </row>
    <row r="59" spans="1:10" s="43" customFormat="1" ht="15">
      <c r="A59" s="109"/>
      <c r="B59" s="117"/>
      <c r="C59" s="117"/>
      <c r="D59" s="118"/>
      <c r="F59" s="37"/>
      <c r="G59" s="37"/>
      <c r="H59" s="37"/>
      <c r="I59" s="37"/>
      <c r="J59" s="37"/>
    </row>
    <row r="60" spans="1:10" s="43" customFormat="1" ht="15.75">
      <c r="A60" s="87"/>
      <c r="B60" s="117"/>
      <c r="C60" s="117"/>
      <c r="D60" s="118"/>
      <c r="F60" s="37"/>
      <c r="G60" s="37"/>
      <c r="H60" s="37"/>
      <c r="I60" s="37"/>
      <c r="J60" s="37"/>
    </row>
    <row r="61" spans="1:10" s="38" customFormat="1" ht="15">
      <c r="A61" s="109"/>
      <c r="B61" s="117"/>
      <c r="C61" s="117"/>
      <c r="D61" s="118"/>
      <c r="E61" s="43"/>
      <c r="F61" s="37"/>
      <c r="G61" s="37"/>
      <c r="H61" s="37"/>
      <c r="I61" s="37"/>
      <c r="J61" s="37"/>
    </row>
    <row r="62" spans="2:10" s="38" customFormat="1" ht="15">
      <c r="B62" s="117"/>
      <c r="C62" s="117"/>
      <c r="D62" s="118"/>
      <c r="E62" s="43"/>
      <c r="F62" s="37"/>
      <c r="G62" s="37"/>
      <c r="H62" s="37"/>
      <c r="I62" s="37"/>
      <c r="J62" s="37"/>
    </row>
    <row r="63" spans="1:10" s="38" customFormat="1" ht="15">
      <c r="A63" s="109"/>
      <c r="B63" s="117"/>
      <c r="C63" s="117"/>
      <c r="D63" s="118"/>
      <c r="E63" s="43"/>
      <c r="F63" s="37"/>
      <c r="G63" s="37"/>
      <c r="H63" s="37"/>
      <c r="I63" s="37"/>
      <c r="J63" s="37"/>
    </row>
    <row r="66" ht="15.75">
      <c r="A66" s="87" t="s">
        <v>20</v>
      </c>
    </row>
  </sheetData>
  <sheetProtection/>
  <mergeCells count="1">
    <mergeCell ref="A2:D2"/>
  </mergeCells>
  <printOptions horizontalCentered="1"/>
  <pageMargins left="0.7086614173228347" right="0.7086614173228347" top="1.1811023622047245" bottom="0.7480314960629921" header="0.3937007874015748" footer="0.31496062992125984"/>
  <pageSetup fitToHeight="0" fitToWidth="1" orientation="landscape" paperSize="9" scale="74" r:id="rId2"/>
  <headerFooter alignWithMargins="0">
    <oddHeader>&amp;L&amp;"Arial,Negrito"&amp;16Programa de Pós-Graduação em Ciências Biomédicas
&amp;"Arial,Normal"&amp;14Planilha de Análise de Currículo&amp;"Arial,Negrito"&amp;16
</oddHeader>
  </headerFooter>
  <ignoredErrors>
    <ignoredError sqref="D7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75"/>
  <sheetViews>
    <sheetView showFormulas="1" workbookViewId="0" topLeftCell="B25">
      <selection activeCell="D55" sqref="A55:D55"/>
    </sheetView>
  </sheetViews>
  <sheetFormatPr defaultColWidth="8.8515625" defaultRowHeight="12.75"/>
  <cols>
    <col min="1" max="1" width="102.421875" style="37" bestFit="1" customWidth="1"/>
    <col min="2" max="2" width="21.00390625" style="37" customWidth="1"/>
    <col min="3" max="3" width="32.421875" style="37" bestFit="1" customWidth="1"/>
    <col min="4" max="4" width="11.8515625" style="37" customWidth="1"/>
    <col min="5" max="5" width="25.7109375" style="37" customWidth="1"/>
    <col min="6" max="10" width="9.140625" style="37" customWidth="1"/>
    <col min="11" max="16384" width="8.8515625" style="37" customWidth="1"/>
  </cols>
  <sheetData>
    <row r="2" spans="1:4" ht="22.5" customHeight="1">
      <c r="A2" s="76" t="s">
        <v>113</v>
      </c>
      <c r="B2" s="77"/>
      <c r="C2" s="77"/>
      <c r="D2" s="78"/>
    </row>
    <row r="4" spans="1:10" s="43" customFormat="1" ht="30">
      <c r="A4" s="44"/>
      <c r="B4" s="73" t="s">
        <v>13</v>
      </c>
      <c r="C4" s="58" t="s">
        <v>114</v>
      </c>
      <c r="D4" s="45"/>
      <c r="F4" s="37"/>
      <c r="G4" s="37"/>
      <c r="H4" s="37"/>
      <c r="I4" s="37"/>
      <c r="J4" s="37"/>
    </row>
    <row r="5" spans="1:10" s="43" customFormat="1" ht="15">
      <c r="A5" s="49" t="s">
        <v>60</v>
      </c>
      <c r="B5" s="50" t="s">
        <v>125</v>
      </c>
      <c r="C5" s="54" t="s">
        <v>116</v>
      </c>
      <c r="D5" s="69" t="s">
        <v>33</v>
      </c>
      <c r="F5" s="37"/>
      <c r="G5" s="37"/>
      <c r="H5" s="37"/>
      <c r="I5" s="37"/>
      <c r="J5" s="37"/>
    </row>
    <row r="6" spans="1:10" s="43" customFormat="1" ht="15">
      <c r="A6" s="55" t="s">
        <v>21</v>
      </c>
      <c r="B6" s="65"/>
      <c r="C6" s="48"/>
      <c r="D6" s="53">
        <f>SUM(B6*0.5)</f>
        <v>0</v>
      </c>
      <c r="F6" s="37"/>
      <c r="G6" s="37"/>
      <c r="H6" s="37"/>
      <c r="I6" s="37"/>
      <c r="J6" s="37"/>
    </row>
    <row r="7" spans="1:10" s="43" customFormat="1" ht="15">
      <c r="A7" s="56" t="s">
        <v>24</v>
      </c>
      <c r="B7" s="65"/>
      <c r="C7" s="48"/>
      <c r="D7" s="53">
        <f>SUM(B7*2.5)</f>
        <v>0</v>
      </c>
      <c r="F7" s="37"/>
      <c r="G7" s="37"/>
      <c r="H7" s="37"/>
      <c r="I7" s="37"/>
      <c r="J7" s="37"/>
    </row>
    <row r="8" spans="1:10" s="43" customFormat="1" ht="15">
      <c r="A8" s="55" t="s">
        <v>22</v>
      </c>
      <c r="B8" s="65"/>
      <c r="C8" s="48"/>
      <c r="D8" s="53">
        <f>SUM(B8*0.5)</f>
        <v>0</v>
      </c>
      <c r="F8" s="37"/>
      <c r="G8" s="37"/>
      <c r="H8" s="37"/>
      <c r="I8" s="37"/>
      <c r="J8" s="37"/>
    </row>
    <row r="9" spans="1:10" s="43" customFormat="1" ht="16.5" customHeight="1">
      <c r="A9" s="57" t="s">
        <v>130</v>
      </c>
      <c r="B9" s="65"/>
      <c r="C9" s="48"/>
      <c r="D9" s="53">
        <f>SUM(B9*0.2)</f>
        <v>0</v>
      </c>
      <c r="F9" s="37"/>
      <c r="G9" s="37"/>
      <c r="H9" s="37"/>
      <c r="I9" s="37"/>
      <c r="J9" s="37"/>
    </row>
    <row r="10" spans="1:10" s="43" customFormat="1" ht="15">
      <c r="A10" s="57" t="s">
        <v>131</v>
      </c>
      <c r="B10" s="65"/>
      <c r="C10" s="48"/>
      <c r="D10" s="53">
        <f>SUM(B10*0.1)</f>
        <v>0</v>
      </c>
      <c r="F10" s="37"/>
      <c r="G10" s="37"/>
      <c r="H10" s="37"/>
      <c r="I10" s="37"/>
      <c r="J10" s="37"/>
    </row>
    <row r="11" spans="1:10" s="43" customFormat="1" ht="15">
      <c r="A11" s="55" t="s">
        <v>23</v>
      </c>
      <c r="B11" s="65"/>
      <c r="C11" s="48"/>
      <c r="D11" s="53">
        <f>SUM(B11*2)</f>
        <v>0</v>
      </c>
      <c r="F11" s="37"/>
      <c r="G11" s="37"/>
      <c r="H11" s="37"/>
      <c r="I11" s="37"/>
      <c r="J11" s="37"/>
    </row>
    <row r="12" spans="1:10" s="43" customFormat="1" ht="15">
      <c r="A12" s="47" t="s">
        <v>129</v>
      </c>
      <c r="B12" s="66"/>
      <c r="C12" s="48"/>
      <c r="D12" s="53">
        <f>SUM(B12*5)</f>
        <v>0</v>
      </c>
      <c r="F12" s="37"/>
      <c r="G12" s="37"/>
      <c r="H12" s="37"/>
      <c r="I12" s="37"/>
      <c r="J12" s="37"/>
    </row>
    <row r="13" spans="1:10" s="43" customFormat="1" ht="15">
      <c r="A13" s="59"/>
      <c r="B13" s="60"/>
      <c r="C13" s="72" t="s">
        <v>17</v>
      </c>
      <c r="D13" s="63">
        <f>SUM(D6:D12)</f>
        <v>0</v>
      </c>
      <c r="F13" s="37"/>
      <c r="G13" s="37"/>
      <c r="H13" s="37"/>
      <c r="I13" s="37"/>
      <c r="J13" s="37"/>
    </row>
    <row r="14" spans="1:10" s="43" customFormat="1" ht="15">
      <c r="A14" s="59"/>
      <c r="B14" s="60"/>
      <c r="C14" s="62"/>
      <c r="D14" s="61"/>
      <c r="F14" s="37"/>
      <c r="G14" s="37"/>
      <c r="H14" s="37"/>
      <c r="I14" s="37"/>
      <c r="J14" s="37"/>
    </row>
    <row r="15" spans="1:10" s="43" customFormat="1" ht="15">
      <c r="A15" s="49" t="s">
        <v>16</v>
      </c>
      <c r="B15" s="50" t="s">
        <v>125</v>
      </c>
      <c r="C15" s="54" t="s">
        <v>116</v>
      </c>
      <c r="D15" s="69" t="s">
        <v>33</v>
      </c>
      <c r="F15" s="37"/>
      <c r="G15" s="37"/>
      <c r="H15" s="37"/>
      <c r="I15" s="37"/>
      <c r="J15" s="37"/>
    </row>
    <row r="16" spans="1:10" s="43" customFormat="1" ht="15">
      <c r="A16" s="47" t="s">
        <v>132</v>
      </c>
      <c r="B16" s="66"/>
      <c r="C16" s="48"/>
      <c r="D16" s="53">
        <f>SUM(B16*0.1)</f>
        <v>0</v>
      </c>
      <c r="F16" s="37"/>
      <c r="G16" s="37"/>
      <c r="H16" s="37"/>
      <c r="I16" s="37"/>
      <c r="J16" s="37"/>
    </row>
    <row r="17" spans="1:10" s="43" customFormat="1" ht="15">
      <c r="A17" s="47" t="s">
        <v>123</v>
      </c>
      <c r="B17" s="66"/>
      <c r="C17" s="48"/>
      <c r="D17" s="53">
        <f>SUM(B17*0.1)</f>
        <v>0</v>
      </c>
      <c r="F17" s="37"/>
      <c r="G17" s="37"/>
      <c r="H17" s="37"/>
      <c r="I17" s="37"/>
      <c r="J17" s="37"/>
    </row>
    <row r="18" spans="1:10" s="43" customFormat="1" ht="15">
      <c r="A18" s="47" t="s">
        <v>124</v>
      </c>
      <c r="B18" s="66"/>
      <c r="C18" s="48"/>
      <c r="D18" s="53">
        <f>SUM(B18*0.2)</f>
        <v>0</v>
      </c>
      <c r="F18" s="37"/>
      <c r="G18" s="37"/>
      <c r="H18" s="37"/>
      <c r="I18" s="37"/>
      <c r="J18" s="37"/>
    </row>
    <row r="19" spans="1:10" s="43" customFormat="1" ht="15">
      <c r="A19" s="51"/>
      <c r="B19" s="46"/>
      <c r="C19" s="72" t="s">
        <v>17</v>
      </c>
      <c r="D19" s="63">
        <f>SUM(D16:D18)</f>
        <v>0</v>
      </c>
      <c r="F19" s="37"/>
      <c r="G19" s="37"/>
      <c r="H19" s="37"/>
      <c r="I19" s="37"/>
      <c r="J19" s="37"/>
    </row>
    <row r="20" spans="1:10" s="43" customFormat="1" ht="15">
      <c r="A20" s="51"/>
      <c r="B20" s="46"/>
      <c r="C20" s="62"/>
      <c r="D20" s="61"/>
      <c r="F20" s="37"/>
      <c r="G20" s="37"/>
      <c r="H20" s="37"/>
      <c r="I20" s="37"/>
      <c r="J20" s="37"/>
    </row>
    <row r="21" spans="1:10" s="43" customFormat="1" ht="15">
      <c r="A21" s="68" t="s">
        <v>68</v>
      </c>
      <c r="B21" s="50" t="s">
        <v>125</v>
      </c>
      <c r="C21" s="54" t="s">
        <v>116</v>
      </c>
      <c r="D21" s="69" t="s">
        <v>33</v>
      </c>
      <c r="F21" s="37"/>
      <c r="G21" s="37"/>
      <c r="H21" s="37"/>
      <c r="I21" s="37"/>
      <c r="J21" s="37"/>
    </row>
    <row r="22" spans="1:10" s="43" customFormat="1" ht="15">
      <c r="A22" s="68" t="s">
        <v>126</v>
      </c>
      <c r="B22" s="54"/>
      <c r="C22" s="54"/>
      <c r="D22" s="69"/>
      <c r="F22" s="37"/>
      <c r="G22" s="37"/>
      <c r="H22" s="37"/>
      <c r="I22" s="37"/>
      <c r="J22" s="37"/>
    </row>
    <row r="23" spans="1:10" s="43" customFormat="1" ht="15">
      <c r="A23" s="47" t="s">
        <v>133</v>
      </c>
      <c r="B23" s="66"/>
      <c r="C23" s="48"/>
      <c r="D23" s="53">
        <f>SUM(B23*5)</f>
        <v>0</v>
      </c>
      <c r="F23" s="37"/>
      <c r="G23" s="37"/>
      <c r="H23" s="37"/>
      <c r="I23" s="37"/>
      <c r="J23" s="37"/>
    </row>
    <row r="24" spans="1:10" s="43" customFormat="1" ht="15">
      <c r="A24" s="47" t="s">
        <v>134</v>
      </c>
      <c r="B24" s="66"/>
      <c r="C24" s="48"/>
      <c r="D24" s="53">
        <f>SUM(B24*4)</f>
        <v>0</v>
      </c>
      <c r="F24" s="37"/>
      <c r="G24" s="37"/>
      <c r="H24" s="37"/>
      <c r="I24" s="37"/>
      <c r="J24" s="37"/>
    </row>
    <row r="25" spans="1:10" s="43" customFormat="1" ht="15">
      <c r="A25" s="47" t="s">
        <v>135</v>
      </c>
      <c r="B25" s="66"/>
      <c r="C25" s="48"/>
      <c r="D25" s="53">
        <f>SUM(B25*3)</f>
        <v>0</v>
      </c>
      <c r="F25" s="37"/>
      <c r="G25" s="37"/>
      <c r="H25" s="37"/>
      <c r="I25" s="37"/>
      <c r="J25" s="37"/>
    </row>
    <row r="26" spans="1:10" s="43" customFormat="1" ht="15">
      <c r="A26" s="47" t="s">
        <v>122</v>
      </c>
      <c r="B26" s="66"/>
      <c r="C26" s="48"/>
      <c r="D26" s="53">
        <f>SUM(B26*1)</f>
        <v>0</v>
      </c>
      <c r="F26" s="37"/>
      <c r="G26" s="37"/>
      <c r="H26" s="37"/>
      <c r="I26" s="37"/>
      <c r="J26" s="37"/>
    </row>
    <row r="27" spans="1:10" s="43" customFormat="1" ht="15">
      <c r="A27" s="68" t="s">
        <v>127</v>
      </c>
      <c r="B27" s="54"/>
      <c r="C27" s="54"/>
      <c r="D27" s="69"/>
      <c r="F27" s="37"/>
      <c r="G27" s="37"/>
      <c r="H27" s="37"/>
      <c r="I27" s="37"/>
      <c r="J27" s="37"/>
    </row>
    <row r="28" spans="1:10" s="43" customFormat="1" ht="15">
      <c r="A28" s="47" t="s">
        <v>128</v>
      </c>
      <c r="B28" s="66"/>
      <c r="C28" s="48"/>
      <c r="D28" s="53">
        <f>SUM(B28*0.2)</f>
        <v>0</v>
      </c>
      <c r="F28" s="37"/>
      <c r="G28" s="37"/>
      <c r="H28" s="37"/>
      <c r="I28" s="37"/>
      <c r="J28" s="37"/>
    </row>
    <row r="29" spans="1:10" s="43" customFormat="1" ht="15">
      <c r="A29" s="47" t="s">
        <v>25</v>
      </c>
      <c r="B29" s="66"/>
      <c r="C29" s="48"/>
      <c r="D29" s="53">
        <f>SUM(B29*0.5)</f>
        <v>0</v>
      </c>
      <c r="F29" s="37"/>
      <c r="G29" s="37"/>
      <c r="H29" s="37"/>
      <c r="I29" s="37"/>
      <c r="J29" s="37"/>
    </row>
    <row r="30" spans="1:10" s="43" customFormat="1" ht="15">
      <c r="A30" s="68" t="s">
        <v>15</v>
      </c>
      <c r="B30" s="54"/>
      <c r="C30" s="54"/>
      <c r="D30" s="69"/>
      <c r="F30" s="37"/>
      <c r="G30" s="37"/>
      <c r="H30" s="37"/>
      <c r="I30" s="37"/>
      <c r="J30" s="37"/>
    </row>
    <row r="31" spans="1:10" s="43" customFormat="1" ht="15">
      <c r="A31" s="47" t="s">
        <v>136</v>
      </c>
      <c r="B31" s="66"/>
      <c r="C31" s="48"/>
      <c r="D31" s="53">
        <f>SUM(B31*0.1)</f>
        <v>0</v>
      </c>
      <c r="F31" s="37"/>
      <c r="G31" s="37"/>
      <c r="H31" s="37"/>
      <c r="I31" s="37"/>
      <c r="J31" s="37"/>
    </row>
    <row r="32" spans="1:10" s="43" customFormat="1" ht="15">
      <c r="A32" s="47" t="s">
        <v>137</v>
      </c>
      <c r="B32" s="66"/>
      <c r="C32" s="48"/>
      <c r="D32" s="53">
        <f>SUM(B32*0.2)</f>
        <v>0</v>
      </c>
      <c r="F32" s="37"/>
      <c r="G32" s="37"/>
      <c r="H32" s="37"/>
      <c r="I32" s="37"/>
      <c r="J32" s="37"/>
    </row>
    <row r="33" spans="1:10" s="43" customFormat="1" ht="15">
      <c r="A33" s="47" t="s">
        <v>58</v>
      </c>
      <c r="B33" s="66"/>
      <c r="C33" s="48"/>
      <c r="D33" s="53">
        <f>SUM(B33*0.2)</f>
        <v>0</v>
      </c>
      <c r="F33" s="37"/>
      <c r="G33" s="37"/>
      <c r="H33" s="37"/>
      <c r="I33" s="37"/>
      <c r="J33" s="37"/>
    </row>
    <row r="34" spans="1:10" s="43" customFormat="1" ht="15">
      <c r="A34" s="47" t="s">
        <v>59</v>
      </c>
      <c r="B34" s="66"/>
      <c r="C34" s="48"/>
      <c r="D34" s="53">
        <f>SUM(B34*0.3)</f>
        <v>0</v>
      </c>
      <c r="F34" s="37"/>
      <c r="G34" s="37"/>
      <c r="H34" s="37"/>
      <c r="I34" s="37"/>
      <c r="J34" s="37"/>
    </row>
    <row r="35" spans="1:10" s="43" customFormat="1" ht="15">
      <c r="A35" s="51"/>
      <c r="B35" s="60"/>
      <c r="C35" s="64" t="s">
        <v>17</v>
      </c>
      <c r="D35" s="63">
        <f>SUM(D31:D34,D28:D29,D23:D26)</f>
        <v>0</v>
      </c>
      <c r="F35" s="37"/>
      <c r="G35" s="37"/>
      <c r="H35" s="37"/>
      <c r="I35" s="37"/>
      <c r="J35" s="37"/>
    </row>
    <row r="36" spans="1:10" s="43" customFormat="1" ht="15">
      <c r="A36" s="51"/>
      <c r="B36" s="60"/>
      <c r="C36" s="62"/>
      <c r="D36" s="61"/>
      <c r="F36" s="37"/>
      <c r="G36" s="37"/>
      <c r="H36" s="37"/>
      <c r="I36" s="37"/>
      <c r="J36" s="37"/>
    </row>
    <row r="37" spans="1:9" s="43" customFormat="1" ht="16.5">
      <c r="A37" s="51"/>
      <c r="B37" s="60"/>
      <c r="C37" s="70" t="s">
        <v>18</v>
      </c>
      <c r="D37" s="71">
        <f>SUM(D13,D19,D35)</f>
        <v>0</v>
      </c>
      <c r="E37" s="37"/>
      <c r="F37" s="37"/>
      <c r="G37" s="37"/>
      <c r="H37" s="37"/>
      <c r="I37" s="37"/>
    </row>
    <row r="38" spans="2:10" s="43" customFormat="1" ht="15">
      <c r="B38" s="60"/>
      <c r="C38" s="60"/>
      <c r="D38" s="52"/>
      <c r="F38" s="37"/>
      <c r="G38" s="37"/>
      <c r="H38" s="37"/>
      <c r="I38" s="37"/>
      <c r="J38" s="37"/>
    </row>
    <row r="39" spans="1:10" s="43" customFormat="1" ht="15">
      <c r="A39" s="51"/>
      <c r="B39" s="60"/>
      <c r="C39" s="60"/>
      <c r="D39" s="52"/>
      <c r="F39" s="37"/>
      <c r="G39" s="37"/>
      <c r="H39" s="37"/>
      <c r="I39" s="37"/>
      <c r="J39" s="37"/>
    </row>
    <row r="40" spans="1:10" s="43" customFormat="1" ht="15">
      <c r="A40" s="51" t="s">
        <v>14</v>
      </c>
      <c r="B40" s="60"/>
      <c r="C40" s="60"/>
      <c r="D40" s="52"/>
      <c r="F40" s="37"/>
      <c r="G40" s="37"/>
      <c r="H40" s="37"/>
      <c r="I40" s="37"/>
      <c r="J40" s="37"/>
    </row>
    <row r="41" spans="2:10" s="43" customFormat="1" ht="14.25">
      <c r="B41" s="60"/>
      <c r="C41" s="60"/>
      <c r="D41" s="45"/>
      <c r="F41" s="37"/>
      <c r="G41" s="37"/>
      <c r="H41" s="37"/>
      <c r="I41" s="37"/>
      <c r="J41" s="37"/>
    </row>
    <row r="42" spans="1:10" s="43" customFormat="1" ht="14.25">
      <c r="A42" s="51" t="s">
        <v>61</v>
      </c>
      <c r="B42" s="60"/>
      <c r="C42" s="60"/>
      <c r="D42" s="45"/>
      <c r="F42" s="37"/>
      <c r="G42" s="37"/>
      <c r="H42" s="37"/>
      <c r="I42" s="37"/>
      <c r="J42" s="37"/>
    </row>
    <row r="43" spans="1:10" s="43" customFormat="1" ht="14.25">
      <c r="A43" s="51"/>
      <c r="B43" s="60"/>
      <c r="C43" s="60"/>
      <c r="D43" s="45"/>
      <c r="F43" s="37"/>
      <c r="G43" s="37"/>
      <c r="H43" s="37"/>
      <c r="I43" s="37"/>
      <c r="J43" s="37"/>
    </row>
    <row r="44" spans="1:10" s="43" customFormat="1" ht="14.25">
      <c r="A44" s="81" t="s">
        <v>62</v>
      </c>
      <c r="B44" s="81"/>
      <c r="C44" s="81"/>
      <c r="D44" s="81"/>
      <c r="F44" s="37"/>
      <c r="G44" s="37"/>
      <c r="H44" s="37"/>
      <c r="I44" s="37"/>
      <c r="J44" s="37"/>
    </row>
    <row r="45" spans="1:10" s="43" customFormat="1" ht="14.25">
      <c r="A45" s="51"/>
      <c r="B45" s="51"/>
      <c r="C45" s="51"/>
      <c r="D45" s="51"/>
      <c r="F45" s="37"/>
      <c r="G45" s="37"/>
      <c r="H45" s="37"/>
      <c r="I45" s="37"/>
      <c r="J45" s="37"/>
    </row>
    <row r="46" spans="1:10" s="74" customFormat="1" ht="29.25" customHeight="1">
      <c r="A46" s="79" t="s">
        <v>138</v>
      </c>
      <c r="B46" s="80"/>
      <c r="C46" s="80"/>
      <c r="D46" s="80"/>
      <c r="F46" s="75"/>
      <c r="G46" s="75"/>
      <c r="H46" s="75"/>
      <c r="I46" s="75"/>
      <c r="J46" s="75"/>
    </row>
    <row r="47" spans="1:10" s="43" customFormat="1" ht="14.25">
      <c r="A47" s="51"/>
      <c r="B47" s="51"/>
      <c r="C47" s="51"/>
      <c r="D47" s="51"/>
      <c r="F47" s="37"/>
      <c r="G47" s="37"/>
      <c r="H47" s="37"/>
      <c r="I47" s="37"/>
      <c r="J47" s="37"/>
    </row>
    <row r="48" ht="14.25">
      <c r="A48" s="51" t="s">
        <v>26</v>
      </c>
    </row>
    <row r="49" spans="1:10" s="43" customFormat="1" ht="14.25">
      <c r="A49" s="51" t="s">
        <v>27</v>
      </c>
      <c r="B49" s="38"/>
      <c r="C49" s="38"/>
      <c r="D49" s="39"/>
      <c r="F49" s="37"/>
      <c r="G49" s="37"/>
      <c r="H49" s="37"/>
      <c r="I49" s="37"/>
      <c r="J49" s="37"/>
    </row>
    <row r="50" spans="1:10" s="43" customFormat="1" ht="14.25">
      <c r="A50" s="51" t="s">
        <v>28</v>
      </c>
      <c r="B50" s="41"/>
      <c r="C50" s="41"/>
      <c r="D50" s="42"/>
      <c r="F50" s="37"/>
      <c r="G50" s="37"/>
      <c r="H50" s="37"/>
      <c r="I50" s="37"/>
      <c r="J50" s="37"/>
    </row>
    <row r="51" spans="1:10" s="43" customFormat="1" ht="14.25">
      <c r="A51" s="51" t="s">
        <v>29</v>
      </c>
      <c r="B51" s="41"/>
      <c r="C51" s="41"/>
      <c r="D51" s="42"/>
      <c r="F51" s="37"/>
      <c r="G51" s="37"/>
      <c r="H51" s="37"/>
      <c r="I51" s="37"/>
      <c r="J51" s="37"/>
    </row>
    <row r="52" spans="1:10" s="43" customFormat="1" ht="14.25">
      <c r="A52" s="51" t="s">
        <v>120</v>
      </c>
      <c r="B52" s="60"/>
      <c r="C52" s="60"/>
      <c r="D52" s="45"/>
      <c r="F52" s="37"/>
      <c r="G52" s="37"/>
      <c r="H52" s="37"/>
      <c r="I52" s="37"/>
      <c r="J52" s="37"/>
    </row>
    <row r="53" spans="1:10" s="43" customFormat="1" ht="14.25">
      <c r="A53" s="51" t="s">
        <v>121</v>
      </c>
      <c r="B53" s="60"/>
      <c r="C53" s="60"/>
      <c r="D53" s="45"/>
      <c r="F53" s="37"/>
      <c r="G53" s="37"/>
      <c r="H53" s="37"/>
      <c r="I53" s="37"/>
      <c r="J53" s="37"/>
    </row>
    <row r="54" spans="1:10" s="43" customFormat="1" ht="14.25">
      <c r="A54" s="51"/>
      <c r="B54" s="60"/>
      <c r="C54" s="60"/>
      <c r="D54" s="45"/>
      <c r="F54" s="37"/>
      <c r="G54" s="37"/>
      <c r="H54" s="37"/>
      <c r="I54" s="37"/>
      <c r="J54" s="37"/>
    </row>
    <row r="55" spans="1:10" s="43" customFormat="1" ht="14.25">
      <c r="A55" s="51" t="s">
        <v>115</v>
      </c>
      <c r="B55" s="60"/>
      <c r="C55" s="60"/>
      <c r="D55" s="45"/>
      <c r="F55" s="37"/>
      <c r="G55" s="37"/>
      <c r="H55" s="37"/>
      <c r="I55" s="37"/>
      <c r="J55" s="37"/>
    </row>
    <row r="56" spans="1:10" s="43" customFormat="1" ht="14.25">
      <c r="A56" s="51"/>
      <c r="B56" s="60"/>
      <c r="C56" s="60"/>
      <c r="D56" s="45"/>
      <c r="F56" s="37"/>
      <c r="G56" s="37"/>
      <c r="H56" s="37"/>
      <c r="I56" s="37"/>
      <c r="J56" s="37"/>
    </row>
    <row r="57" spans="1:10" s="43" customFormat="1" ht="14.25">
      <c r="A57" s="82" t="s">
        <v>139</v>
      </c>
      <c r="B57" s="83"/>
      <c r="C57" s="83"/>
      <c r="D57" s="83"/>
      <c r="F57" s="37"/>
      <c r="G57" s="37"/>
      <c r="H57" s="37"/>
      <c r="I57" s="37"/>
      <c r="J57" s="37"/>
    </row>
    <row r="58" spans="1:10" s="43" customFormat="1" ht="30" customHeight="1">
      <c r="A58" s="79" t="s">
        <v>140</v>
      </c>
      <c r="B58" s="80"/>
      <c r="C58" s="80"/>
      <c r="D58" s="80"/>
      <c r="F58" s="37"/>
      <c r="G58" s="37"/>
      <c r="H58" s="37"/>
      <c r="I58" s="37"/>
      <c r="J58" s="37"/>
    </row>
    <row r="59" spans="1:10" s="43" customFormat="1" ht="30" customHeight="1">
      <c r="A59" s="79" t="s">
        <v>141</v>
      </c>
      <c r="B59" s="80"/>
      <c r="C59" s="80"/>
      <c r="D59" s="80"/>
      <c r="F59" s="37"/>
      <c r="G59" s="37"/>
      <c r="H59" s="37"/>
      <c r="I59" s="37"/>
      <c r="J59" s="37"/>
    </row>
    <row r="60" spans="1:10" s="43" customFormat="1" ht="14.25">
      <c r="A60" s="51"/>
      <c r="B60" s="60"/>
      <c r="C60" s="60"/>
      <c r="D60" s="45"/>
      <c r="F60" s="37"/>
      <c r="G60" s="37"/>
      <c r="H60" s="37"/>
      <c r="I60" s="37"/>
      <c r="J60" s="37"/>
    </row>
    <row r="61" spans="1:10" s="43" customFormat="1" ht="14.25">
      <c r="A61" s="51"/>
      <c r="B61" s="60"/>
      <c r="C61" s="60"/>
      <c r="D61" s="45"/>
      <c r="F61" s="37"/>
      <c r="G61" s="37"/>
      <c r="H61" s="37"/>
      <c r="I61" s="37"/>
      <c r="J61" s="37"/>
    </row>
    <row r="62" spans="1:10" s="43" customFormat="1" ht="14.25">
      <c r="A62" s="51" t="s">
        <v>117</v>
      </c>
      <c r="B62" s="60"/>
      <c r="C62" s="60"/>
      <c r="D62" s="45"/>
      <c r="F62" s="37"/>
      <c r="G62" s="37"/>
      <c r="H62" s="37"/>
      <c r="I62" s="37"/>
      <c r="J62" s="37"/>
    </row>
    <row r="63" spans="1:10" s="43" customFormat="1" ht="14.25">
      <c r="A63" s="51" t="s">
        <v>118</v>
      </c>
      <c r="B63" s="60"/>
      <c r="C63" s="60"/>
      <c r="D63" s="45"/>
      <c r="F63" s="37"/>
      <c r="G63" s="37"/>
      <c r="H63" s="37"/>
      <c r="I63" s="37"/>
      <c r="J63" s="37"/>
    </row>
    <row r="64" spans="1:10" s="43" customFormat="1" ht="14.25">
      <c r="A64" s="51" t="s">
        <v>119</v>
      </c>
      <c r="B64" s="60"/>
      <c r="C64" s="60"/>
      <c r="D64" s="45"/>
      <c r="F64" s="37"/>
      <c r="G64" s="37"/>
      <c r="H64" s="37"/>
      <c r="I64" s="37"/>
      <c r="J64" s="37"/>
    </row>
    <row r="65" spans="2:10" s="43" customFormat="1" ht="14.25">
      <c r="B65" s="60"/>
      <c r="C65" s="60"/>
      <c r="D65" s="45"/>
      <c r="F65" s="37"/>
      <c r="G65" s="37"/>
      <c r="H65" s="37"/>
      <c r="I65" s="37"/>
      <c r="J65" s="37"/>
    </row>
    <row r="66" ht="14.25">
      <c r="A66" s="51"/>
    </row>
    <row r="67" spans="1:10" s="43" customFormat="1" ht="12.75">
      <c r="A67" s="67"/>
      <c r="B67" s="38"/>
      <c r="C67" s="38"/>
      <c r="D67" s="39"/>
      <c r="F67" s="37"/>
      <c r="G67" s="37"/>
      <c r="H67" s="37"/>
      <c r="I67" s="37"/>
      <c r="J67" s="37"/>
    </row>
    <row r="68" spans="1:10" s="43" customFormat="1" ht="15">
      <c r="A68" s="44" t="s">
        <v>19</v>
      </c>
      <c r="B68" s="38"/>
      <c r="C68" s="38"/>
      <c r="D68" s="39"/>
      <c r="F68" s="37"/>
      <c r="G68" s="37"/>
      <c r="H68" s="37"/>
      <c r="I68" s="37"/>
      <c r="J68" s="37"/>
    </row>
    <row r="69" spans="1:10" s="43" customFormat="1" ht="12.75">
      <c r="A69" s="40"/>
      <c r="B69" s="38"/>
      <c r="C69" s="38"/>
      <c r="D69" s="39"/>
      <c r="F69" s="37"/>
      <c r="G69" s="37"/>
      <c r="H69" s="37"/>
      <c r="I69" s="37"/>
      <c r="J69" s="37"/>
    </row>
    <row r="70" spans="1:10" s="38" customFormat="1" ht="14.25">
      <c r="A70" s="51"/>
      <c r="D70" s="39"/>
      <c r="E70" s="43"/>
      <c r="F70" s="37"/>
      <c r="G70" s="37"/>
      <c r="H70" s="37"/>
      <c r="I70" s="37"/>
      <c r="J70" s="37"/>
    </row>
    <row r="71" spans="1:10" s="38" customFormat="1" ht="15">
      <c r="A71" s="44" t="s">
        <v>20</v>
      </c>
      <c r="D71" s="39"/>
      <c r="E71" s="43"/>
      <c r="F71" s="37"/>
      <c r="G71" s="37"/>
      <c r="H71" s="37"/>
      <c r="I71" s="37"/>
      <c r="J71" s="37"/>
    </row>
    <row r="72" spans="1:10" s="38" customFormat="1" ht="12.75">
      <c r="A72" s="67"/>
      <c r="D72" s="39"/>
      <c r="E72" s="43"/>
      <c r="F72" s="37"/>
      <c r="G72" s="37"/>
      <c r="H72" s="37"/>
      <c r="I72" s="37"/>
      <c r="J72" s="37"/>
    </row>
    <row r="73" spans="1:10" s="38" customFormat="1" ht="12.75">
      <c r="A73" s="67"/>
      <c r="D73" s="39"/>
      <c r="E73" s="43"/>
      <c r="F73" s="37"/>
      <c r="G73" s="37"/>
      <c r="H73" s="37"/>
      <c r="I73" s="37"/>
      <c r="J73" s="37"/>
    </row>
    <row r="74" ht="12.75">
      <c r="A74" s="67"/>
    </row>
    <row r="75" ht="12.75">
      <c r="A75" s="67"/>
    </row>
  </sheetData>
  <sheetProtection/>
  <mergeCells count="6">
    <mergeCell ref="A59:D59"/>
    <mergeCell ref="A2:D2"/>
    <mergeCell ref="A44:D44"/>
    <mergeCell ref="A46:D46"/>
    <mergeCell ref="A57:D57"/>
    <mergeCell ref="A58:D58"/>
  </mergeCells>
  <printOptions horizontalCentered="1"/>
  <pageMargins left="0.7086614173228347" right="0.7086614173228347" top="1.1811023622047245" bottom="0.7480314960629921" header="0.3937007874015748" footer="0.31496062992125984"/>
  <pageSetup fitToHeight="0" fitToWidth="1" orientation="landscape" paperSize="9" scale="73" r:id="rId1"/>
  <headerFooter alignWithMargins="0">
    <oddHeader>&amp;L&amp;"Arial,Negrito"&amp;16Programa de Pós-Graduação em Ciências Biomédicas
&amp;"Arial,Normal"&amp;14Planilha de Análise de Currículo&amp;"Arial,Negrito"&amp;16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Universidade Federal de Santa Maria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Fernando de Mello</dc:creator>
  <cp:keywords/>
  <dc:description/>
  <cp:lastModifiedBy>Giovanny Pinto</cp:lastModifiedBy>
  <cp:lastPrinted>2017-08-29T01:17:04Z</cp:lastPrinted>
  <dcterms:created xsi:type="dcterms:W3CDTF">2002-04-18T08:56:52Z</dcterms:created>
  <dcterms:modified xsi:type="dcterms:W3CDTF">2017-08-29T01:17:44Z</dcterms:modified>
  <cp:category/>
  <cp:version/>
  <cp:contentType/>
  <cp:contentStatus/>
</cp:coreProperties>
</file>